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1.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6"/>
  <workbookPr/>
  <mc:AlternateContent xmlns:mc="http://schemas.openxmlformats.org/markup-compatibility/2006">
    <mc:Choice Requires="x15">
      <x15ac:absPath xmlns:x15ac="http://schemas.microsoft.com/office/spreadsheetml/2010/11/ac" url="https://nsdigitaal.sharepoint.com/sites/Team-DuurzaaminkopenNS/NS procurement MVOI/"/>
    </mc:Choice>
  </mc:AlternateContent>
  <xr:revisionPtr revIDLastSave="0" documentId="8_{CE5B8F82-0A27-4AAB-A304-BCD7827BB517}" xr6:coauthVersionLast="47" xr6:coauthVersionMax="47" xr10:uidLastSave="{00000000-0000-0000-0000-000000000000}"/>
  <bookViews>
    <workbookView xWindow="-120" yWindow="-120" windowWidth="29040" windowHeight="15720" tabRatio="657" xr2:uid="{00000000-000D-0000-FFFF-FFFF00000000}"/>
  </bookViews>
  <sheets>
    <sheet name="Intro EN-NL" sheetId="1" r:id="rId1"/>
    <sheet name="Intro (EN)" sheetId="6" state="hidden" r:id="rId2"/>
    <sheet name="Results" sheetId="18" state="hidden" r:id="rId3"/>
    <sheet name="More info &amp; definitions" sheetId="16" state="hidden" r:id="rId4"/>
    <sheet name="CO2 calculator (hybrid method)" sheetId="11" state="hidden" r:id="rId5"/>
    <sheet name="EXTRA - dichtheid materialen" sheetId="7" state="hidden" r:id="rId6"/>
    <sheet name="versiebeheer" sheetId="4" state="hidden" r:id="rId7"/>
    <sheet name="Lists and lookups" sheetId="12" state="hidden" r:id="rId8"/>
    <sheet name="Materiaalgroepen" sheetId="5" state="hidden" r:id="rId9"/>
    <sheet name="Template excl. materials" sheetId="20" r:id="rId10"/>
  </sheets>
  <definedNames>
    <definedName name="_xlnm._FilterDatabase" localSheetId="5" hidden="1">'EXTRA - dichtheid materialen'!$A$4:$D$4</definedName>
    <definedName name="_xlnm._FilterDatabase" localSheetId="7" hidden="1">'Lists and lookups'!$D$2:$F$302</definedName>
    <definedName name="_Toc72407523" localSheetId="1">'Intro (EN)'!#REF!</definedName>
    <definedName name="_Toc72407523" localSheetId="0">'Intro EN-NL'!#REF!</definedName>
    <definedName name="Ceramics">Materiaalgroepen!#REF!</definedName>
    <definedName name="Ceramics_Keramiek">Materiaalgroepen!$G$2:$G$13</definedName>
    <definedName name="Chemicals">Materiaalgroepen!#REF!</definedName>
    <definedName name="Chemicals_Chemische.stoffen">Materiaalgroepen!$I$2:$I$13</definedName>
    <definedName name="Composites">Materiaalgroepen!#REF!</definedName>
    <definedName name="Composites_Composieten">Materiaalgroepen!$H$2:$H$13</definedName>
    <definedName name="Elastomer">Materiaalgroepen!#REF!</definedName>
    <definedName name="Elastomers">Materiaalgroepen!#REF!</definedName>
    <definedName name="Elastomers_Elastomeren">Materiaalgroepen!$F$2:$F$13</definedName>
    <definedName name="Metals">Materiaalgroepen!#REF!</definedName>
    <definedName name="Metals_Metalen">Materiaalgroepen!$B$2:$B$13</definedName>
    <definedName name="Organic">Materiaalgroepen!#REF!</definedName>
    <definedName name="Organics">Materiaalgroepen!#REF!</definedName>
    <definedName name="Organics_Organische">Materiaalgroepen!$C$2:$C$13</definedName>
    <definedName name="Organics_Organische.materialen">Materiaalgroepen!$C$2:$C$13</definedName>
    <definedName name="Other">Materiaalgroepen!#REF!</definedName>
    <definedName name="Other_Anders">Materiaalgroepen!$J$2:$J$13</definedName>
    <definedName name="Thermoplast">Materiaalgroepen!#REF!</definedName>
    <definedName name="Thermoplastics_Thermoplasten">Materiaalgroepen!$D$2:$D$13</definedName>
    <definedName name="Thermoplasts">Materiaalgroepen!#REF!</definedName>
    <definedName name="Thermoset">Materiaalgroepen!#REF!</definedName>
    <definedName name="Thermosets">Materiaalgroepen!#REF!</definedName>
    <definedName name="Thermosets_Thermoharders">Materiaalgroepen!$E$2:$E$13</definedName>
    <definedName name="Unknown">Materiaalgroepen!#REF!</definedName>
    <definedName name="Unknown_Onbekend">Materiaalgroepen!$K$2:$K$13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0" l="1"/>
  <c r="F39" i="20"/>
  <c r="F38" i="20"/>
  <c r="F37" i="20"/>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9" i="20"/>
  <c r="F10" i="20"/>
  <c r="F8" i="20"/>
  <c r="F5" i="20"/>
  <c r="L5" i="20" s="1"/>
  <c r="F7" i="20"/>
  <c r="D31" i="11" l="1"/>
  <c r="H70" i="11"/>
  <c r="H71" i="11"/>
  <c r="H72" i="11"/>
  <c r="H73" i="11"/>
  <c r="H74" i="11"/>
  <c r="H75" i="11"/>
  <c r="D69" i="11"/>
  <c r="G69" i="11" s="1"/>
  <c r="H69" i="11" s="1"/>
  <c r="D35" i="11"/>
  <c r="G35" i="11" s="1"/>
  <c r="H35" i="11" s="1"/>
  <c r="D45" i="11"/>
  <c r="B51" i="11"/>
  <c r="D30" i="11"/>
  <c r="G30" i="11" s="1"/>
  <c r="H30" i="11" s="1"/>
  <c r="G31" i="11"/>
  <c r="H31" i="11" s="1"/>
  <c r="D32" i="11"/>
  <c r="G32" i="11" s="1"/>
  <c r="H32" i="11" s="1"/>
  <c r="D33" i="11"/>
  <c r="G33" i="11" s="1"/>
  <c r="H33" i="11" s="1"/>
  <c r="D34" i="11"/>
  <c r="G34" i="11" s="1"/>
  <c r="H34" i="11" s="1"/>
  <c r="D36" i="11"/>
  <c r="G36" i="11" s="1"/>
  <c r="H36" i="11" s="1"/>
  <c r="D43" i="11"/>
  <c r="G43" i="11" s="1"/>
  <c r="H43" i="11" s="1"/>
  <c r="D44" i="11"/>
  <c r="G44" i="11"/>
  <c r="H44" i="11" s="1"/>
  <c r="D46" i="11"/>
  <c r="G46" i="11" s="1"/>
  <c r="H46" i="11" s="1"/>
  <c r="D47" i="11"/>
  <c r="G47" i="11" s="1"/>
  <c r="H47" i="11" s="1"/>
  <c r="D48" i="11"/>
  <c r="G48" i="11" s="1"/>
  <c r="H48" i="11" s="1"/>
  <c r="D49" i="11"/>
  <c r="G49" i="11" s="1"/>
  <c r="H49" i="11" s="1"/>
  <c r="D56" i="11"/>
  <c r="G56" i="11" s="1"/>
  <c r="H56" i="11" s="1"/>
  <c r="D57" i="11"/>
  <c r="G57" i="11" s="1"/>
  <c r="H57" i="11" s="1"/>
  <c r="D58" i="11"/>
  <c r="G58" i="11" s="1"/>
  <c r="H58" i="11" s="1"/>
  <c r="D59" i="11"/>
  <c r="G59" i="11" s="1"/>
  <c r="H59" i="11" s="1"/>
  <c r="D60" i="11"/>
  <c r="G60" i="11" s="1"/>
  <c r="H60" i="11" s="1"/>
  <c r="D61" i="11"/>
  <c r="G61" i="11" s="1"/>
  <c r="H61" i="11" s="1"/>
  <c r="D62" i="11"/>
  <c r="G62" i="11" s="1"/>
  <c r="H62" i="11" s="1"/>
  <c r="D70" i="11"/>
  <c r="G70" i="11" s="1"/>
  <c r="D71" i="11"/>
  <c r="G71" i="11" s="1"/>
  <c r="D72" i="11"/>
  <c r="G72" i="11" s="1"/>
  <c r="D73" i="11"/>
  <c r="G73" i="11" s="1"/>
  <c r="D74" i="11"/>
  <c r="G74" i="11" s="1"/>
  <c r="D75" i="11"/>
  <c r="G75" i="11" s="1"/>
  <c r="G82" i="11"/>
  <c r="H82" i="11" s="1"/>
  <c r="G83" i="11"/>
  <c r="H83" i="11" s="1"/>
  <c r="G84" i="11"/>
  <c r="H84" i="11" s="1"/>
  <c r="G85" i="11"/>
  <c r="H85" i="11" s="1"/>
  <c r="G86" i="11"/>
  <c r="H86" i="11" s="1"/>
  <c r="G87" i="11"/>
  <c r="H87" i="11" s="1"/>
  <c r="G88" i="11"/>
  <c r="H88" i="11" s="1"/>
  <c r="B4" i="18" l="1"/>
  <c r="E21" i="11"/>
  <c r="E19" i="11"/>
  <c r="E22" i="11"/>
  <c r="E20" i="11"/>
  <c r="G45" i="11"/>
  <c r="G76" i="11"/>
  <c r="C22" i="11" s="1"/>
  <c r="G89" i="11"/>
  <c r="C23" i="11" s="1"/>
  <c r="G37" i="11"/>
  <c r="C19" i="11" s="1"/>
  <c r="G63" i="11"/>
  <c r="C21" i="11" s="1"/>
  <c r="A6" i="6" a="1"/>
  <c r="A6" i="6" s="1"/>
  <c r="G50" i="11" l="1"/>
  <c r="C20" i="11" s="1"/>
  <c r="H45" i="11"/>
  <c r="C24" i="11" l="1"/>
  <c r="B2" i="18"/>
  <c r="B3"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tc={8CB3902C-64D0-4A4F-804A-49DB4A511413}</author>
    <author>Sande van de, Joris J</author>
  </authors>
  <commentList>
    <comment ref="A6" authorId="0" shapeId="0" xr:uid="{8CB3902C-64D0-4A4F-804A-49DB4A51141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We moeten nog even naar de juiste indeling van materialen kijken. nu worden materiaaltype en materiaal door elkaar gebruikt. Voorstel: 1.Materiaalgroep, 2. materiaal type, 3. materiaal standard
Reply:
    @Gelpke, Rolf wat denk jij. In de uitlegpraatplaat liep soort en type ook door elkaar
Reply:
    In het engels dan material group, material type en material standard
Reply:
    ik zou opteren voor 'materiaalgroep', 'materiaal' en 'materiaalstandaard'
Reply:
    akkoord. ik zal dit aanpassen</t>
      </text>
    </comment>
    <comment ref="A8" authorId="1" shapeId="0" xr:uid="{9AB64B3D-BA8B-4744-8A30-053170DCC079}">
      <text>
        <r>
          <rPr>
            <sz val="11"/>
            <color theme="1"/>
            <rFont val="Arial"/>
            <family val="2"/>
          </rPr>
          <t xml:space="preserve">Beschrijving van het materiaal volgens officiele normen zoals NEN, DIN, ASTM, EN, IEC, ISO, UIC, TSI
</t>
        </r>
      </text>
    </comment>
    <comment ref="A9" authorId="1" shapeId="0" xr:uid="{80304596-F585-45C3-A5B1-6FD130D832F5}">
      <text>
        <r>
          <rPr>
            <sz val="9"/>
            <color indexed="81"/>
            <rFont val="Tahoma"/>
            <family val="2"/>
          </rPr>
          <t>Is het geselecteerde materiaal eem kritiek materiaal volgens de Europese Commissie
https://ec.europa.eu/growth/sectors/raw-materials/specific-interest/critical_en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Gelpke, Rolf</author>
  </authors>
  <commentList>
    <comment ref="D3" authorId="0" shapeId="0" xr:uid="{A8B8AF65-B89F-452B-AE4F-A62225BB7115}">
      <text>
        <r>
          <rPr>
            <sz val="9"/>
            <color indexed="81"/>
            <rFont val="Tahoma"/>
            <family val="2"/>
          </rPr>
          <t>The country of origin of the product or service is: 
The country where the product is assembled or where the last essential processing or treatment takes place is considered the country of origin. In other words, the country where the product acquired its final form, character or essential characteristics. Optionally, it may be indicated which other countries in the value chain may be relevant to the Due Diligence process.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<sst xmlns="http://schemas.openxmlformats.org/spreadsheetml/2006/main" count="1458" uniqueCount="970">
  <si>
    <t>Introduction/Introductie</t>
  </si>
  <si>
    <r>
      <t xml:space="preserve">Sustainability at NS
</t>
    </r>
    <r>
      <rPr>
        <b/>
        <i/>
        <sz val="11"/>
        <color theme="0" tint="-0.499984740745262"/>
        <rFont val="Calibri"/>
        <family val="2"/>
        <scheme val="major"/>
      </rPr>
      <t xml:space="preserve">Duurzaamheid bij NS
</t>
    </r>
  </si>
  <si>
    <t>Sustainable accessibility of the Netherlands.
For and by everyone. That's what we stand for.
For this reason, we're engaging in fossil-free, circular and green enterprise, for and by everyone. In doing so, we contribute to the Paris Agreement and make a significant contribution to achieving the UN's Sustainable Development Goals.</t>
  </si>
  <si>
    <t>Nederland duurzaam bereikbaar.
Voor en door iedereen. Dat is waar we voor staan.
Daarom ondernemen wij fossielvrij, circulair en groen. Voor en door iedereen. Zo leveren wij onze bijdrage aan het Parijs-akkoord én dragen we significant bij aan het behalen van de Sustainable Development Goals van de VN.</t>
  </si>
  <si>
    <r>
      <rPr>
        <b/>
        <sz val="11"/>
        <color rgb="FF000000"/>
        <rFont val="Calibri"/>
      </rPr>
      <t xml:space="preserve">Reporting instructions
</t>
    </r>
    <r>
      <rPr>
        <b/>
        <i/>
        <sz val="11"/>
        <color rgb="FF808080"/>
        <rFont val="Calibri"/>
      </rPr>
      <t>Rapportage instructie</t>
    </r>
  </si>
  <si>
    <r>
      <t xml:space="preserve">Please fill your sustainability information in the next sheet. Details on the columns can be found in the notes on the cells. This template works best when using the desktop app. This allows for selecting from dropdown lists.
</t>
    </r>
    <r>
      <rPr>
        <b/>
        <sz val="11"/>
        <color rgb="FF000000"/>
        <rFont val="Calibri"/>
        <family val="2"/>
      </rPr>
      <t xml:space="preserve">Climate change: </t>
    </r>
    <r>
      <rPr>
        <sz val="11"/>
        <color rgb="FF000000"/>
        <rFont val="Calibri"/>
        <family val="2"/>
      </rPr>
      <t xml:space="preserve">Register the GHG emissions per unit that were caused to deliver the product/serivce to NS (e.g. from material sourcing, production, transport, and any other relevant emissions). Emissions that are caused by NS during the use of the product/service are </t>
    </r>
    <r>
      <rPr>
        <u/>
        <sz val="11"/>
        <color rgb="FF000000"/>
        <rFont val="Calibri"/>
        <family val="2"/>
      </rPr>
      <t>out of scope</t>
    </r>
    <r>
      <rPr>
        <sz val="11"/>
        <color rgb="FF000000"/>
        <rFont val="Calibri"/>
        <family val="2"/>
      </rPr>
      <t xml:space="preserve">.  Please also declare how the emissions have been calculated.
</t>
    </r>
  </si>
  <si>
    <r>
      <t xml:space="preserve">Vul in de volgende blad uw duurzaamheidsgegevens in. Details over de kolommen vindt u in de opmerkingen bij de cellen. Dit sjabloon werkt het beste bij gebruik van de desktop-app. Dit maakt het mogelijk om uit vervolgkeuzelijsten te selecteren.
</t>
    </r>
    <r>
      <rPr>
        <b/>
        <sz val="11"/>
        <color rgb="FF000000"/>
        <rFont val="Calibri"/>
        <family val="2"/>
      </rPr>
      <t>Klimaatverandering</t>
    </r>
    <r>
      <rPr>
        <sz val="11"/>
        <color rgb="FF000000"/>
        <rFont val="Calibri"/>
        <family val="2"/>
      </rPr>
      <t xml:space="preserve">: Registreer de broeikasgasemissies per eenheid die zijn veroorzaakt bij de levering van het product/de dienst aan NS (bijv. bij de inkoop van materialen, productie, transport en andere relevante emissies). Emissies die door NS worden veroorzaakt tijdens het gebruik van het product/de dienst vallen </t>
    </r>
    <r>
      <rPr>
        <u/>
        <sz val="11"/>
        <color rgb="FF000000"/>
        <rFont val="Calibri"/>
        <family val="2"/>
      </rPr>
      <t>buiten de scope</t>
    </r>
    <r>
      <rPr>
        <sz val="11"/>
        <color rgb="FF000000"/>
        <rFont val="Calibri"/>
        <family val="2"/>
      </rPr>
      <t>.  Geef ook aan hoe de emissies zijn berekend.</t>
    </r>
  </si>
  <si>
    <r>
      <t xml:space="preserve">Administration
</t>
    </r>
    <r>
      <rPr>
        <b/>
        <i/>
        <sz val="11"/>
        <color theme="0" tint="-0.499984740745262"/>
        <rFont val="Calibri"/>
        <family val="2"/>
        <scheme val="major"/>
      </rPr>
      <t>Administratie</t>
    </r>
  </si>
  <si>
    <r>
      <t xml:space="preserve">The report shall be filled by the Contractor and sent to </t>
    </r>
    <r>
      <rPr>
        <b/>
        <sz val="11"/>
        <color rgb="FF000000"/>
        <rFont val="Calibri"/>
        <family val="2"/>
        <scheme val="major"/>
      </rPr>
      <t>sustainableprocurement@ns.nl</t>
    </r>
    <r>
      <rPr>
        <sz val="11"/>
        <color rgb="FF000000"/>
        <rFont val="Calibri"/>
        <family val="2"/>
        <scheme val="major"/>
      </rPr>
      <t xml:space="preserve">. The product scope and frequency of reporting is stated in the agreement between NS and the contractor.    </t>
    </r>
  </si>
  <si>
    <r>
      <t xml:space="preserve">Deze rapportage dient door de opdrachtnemer ingevuld te worden en verstuurd naar </t>
    </r>
    <r>
      <rPr>
        <b/>
        <sz val="11"/>
        <color rgb="FF000000"/>
        <rFont val="Calibri"/>
        <family val="2"/>
        <scheme val="major"/>
      </rPr>
      <t>sustainableprocurement@ns.nl</t>
    </r>
    <r>
      <rPr>
        <sz val="11"/>
        <color rgb="FF000000"/>
        <rFont val="Calibri"/>
        <family val="2"/>
        <scheme val="major"/>
      </rPr>
      <t>. De productscope and frequentie van aanleveren is gebaseerd op hetgeen afgesproken in het contract tussen NS en de opdrachtnemer.</t>
    </r>
  </si>
  <si>
    <r>
      <t xml:space="preserve">Company info </t>
    </r>
    <r>
      <rPr>
        <b/>
        <i/>
        <sz val="20"/>
        <color theme="0" tint="-0.499984740745262"/>
        <rFont val="Calibri"/>
        <family val="2"/>
      </rPr>
      <t>/ bedrijfsinformatie</t>
    </r>
  </si>
  <si>
    <t xml:space="preserve">Date of submission          </t>
  </si>
  <si>
    <t>Datum aanlevering</t>
  </si>
  <si>
    <t xml:space="preserve">Supplier Name          </t>
  </si>
  <si>
    <t>Leveranciersnaam</t>
  </si>
  <si>
    <t xml:space="preserve">Year of reporting </t>
  </si>
  <si>
    <t>Rapportage jaar</t>
  </si>
  <si>
    <t>Quarter of reporting</t>
  </si>
  <si>
    <t>Rapportage kwartaal</t>
  </si>
  <si>
    <t xml:space="preserve">Name contact person NS </t>
  </si>
  <si>
    <t>Naam contactpersoon NS</t>
  </si>
  <si>
    <t>Email address contact person NS</t>
  </si>
  <si>
    <t>Emailadres contactpersoon NS</t>
  </si>
  <si>
    <t xml:space="preserve">Contact person supplier </t>
  </si>
  <si>
    <t>Contactpersoon leverancier</t>
  </si>
  <si>
    <t>Email address contact person supplier</t>
  </si>
  <si>
    <t xml:space="preserve"> Emailadres contactpersoon leverancier</t>
  </si>
  <si>
    <r>
      <rPr>
        <b/>
        <sz val="16"/>
        <color rgb="FF000000"/>
        <rFont val="Calibri"/>
        <family val="2"/>
        <scheme val="major"/>
      </rPr>
      <t>Sustainability at NS:</t>
    </r>
    <r>
      <rPr>
        <b/>
        <sz val="11"/>
        <color rgb="FF000000"/>
        <rFont val="Calibri"/>
        <family val="2"/>
        <scheme val="major"/>
      </rPr>
      <t xml:space="preserve">
</t>
    </r>
  </si>
  <si>
    <r>
      <rPr>
        <b/>
        <sz val="16"/>
        <color rgb="FF000000"/>
        <rFont val="Calibri"/>
        <family val="2"/>
        <scheme val="major"/>
      </rPr>
      <t>reporting instruction:</t>
    </r>
    <r>
      <rPr>
        <b/>
        <sz val="11"/>
        <color rgb="FF000000"/>
        <rFont val="Calibri"/>
        <family val="2"/>
        <scheme val="major"/>
      </rPr>
      <t xml:space="preserve">
</t>
    </r>
    <r>
      <rPr>
        <sz val="11"/>
        <color rgb="FF000000"/>
        <rFont val="Calibri"/>
        <family val="2"/>
        <scheme val="major"/>
      </rPr>
      <t xml:space="preserve">
This report shall be delivered by the Contractor by email to </t>
    </r>
    <r>
      <rPr>
        <b/>
        <sz val="11"/>
        <color rgb="FF000000"/>
        <rFont val="Calibri"/>
        <family val="2"/>
        <scheme val="major"/>
      </rPr>
      <t>sustainableprocurement@ns.nl</t>
    </r>
    <r>
      <rPr>
        <sz val="11"/>
        <color rgb="FF000000"/>
        <rFont val="Calibri"/>
        <family val="2"/>
        <scheme val="major"/>
      </rPr>
      <t xml:space="preserve">. The product scope and frequency of reporting is stated in the agreement between NS and the contractor. </t>
    </r>
  </si>
  <si>
    <t>Inflow</t>
  </si>
  <si>
    <t>Physical item that is supplied to NS. This can be a product, component, spare part, or material.</t>
  </si>
  <si>
    <t>For example: metal, thermoplast, organic, chemical, etc.</t>
  </si>
  <si>
    <t>For example: steel, aluminium, wood, HDPE, etc.</t>
  </si>
  <si>
    <t>Description of any official norm/standard the material is based on such as NEN, DIN, ASTM, EN, IEC, ISO, UIC, TSI</t>
  </si>
  <si>
    <t>Critical material?</t>
  </si>
  <si>
    <t>Critical material as defined by the European Comission in https://ec.europa.eu/growth/sectors/raw-materials/specific-interest/critical_en</t>
  </si>
  <si>
    <t>Material weight (kg) per materialsoort</t>
  </si>
  <si>
    <t>Weight of a materiaal used in a product for the total number of products delivered.</t>
  </si>
  <si>
    <t>Virgin</t>
  </si>
  <si>
    <t>Inflow not previously used or consumed (primary).</t>
  </si>
  <si>
    <t>Non-Virgin</t>
  </si>
  <si>
    <t>Inflow previously used (secondary), e.g., recycled materials, second-hand products or refurbished parts.</t>
  </si>
  <si>
    <t>Renewable</t>
  </si>
  <si>
    <r>
      <t xml:space="preserve">Materials from sustainably managed resources that, after extraction/harvesting, return to their previous stock levels. The natural growth or replenishment processes do not last longer than the use cycle. So they are replenished or grown back at least as quickly as they are harvested or extracted. This is usually demonstrated by internationally recognized certification programs such as FSC, PEFC, RSPO, etc.
</t>
    </r>
    <r>
      <rPr>
        <b/>
        <sz val="11"/>
        <color theme="1"/>
        <rFont val="Calibri"/>
        <family val="2"/>
        <scheme val="major"/>
      </rPr>
      <t>Please note: renewable is essentially different from recyclable. Recyclable says something about the application after use, renewable refers to the source of the material (!)</t>
    </r>
  </si>
  <si>
    <t>Bill of material insight</t>
  </si>
  <si>
    <t>% of detail material information (type) in relation to the total weight of the product</t>
  </si>
  <si>
    <t>Circular content</t>
  </si>
  <si>
    <t>% secondair and/or renewable material weight in relation to total product weight which is delivered to NS</t>
  </si>
  <si>
    <t>Land of origin</t>
  </si>
  <si>
    <t>Het land waar het product wordt geassembleerd of waar de laatste essentiële verwerking of bewerking plaatsvindt, wordt beschouwd als het land van herkomst. Met andere woorden het land waar het product zijn uiteindelijke vorm, karakter of essentiële kenmerken heeft verkregen. Optioneel kan worden aangegeven welke andere landen in de waardeketen mogelijk relevant zijn voor het Due Diligence proces.</t>
  </si>
  <si>
    <t>Bill of Material insight (Materiaal inzicht)</t>
  </si>
  <si>
    <t>Circulaire content</t>
  </si>
  <si>
    <t>CO₂ emissions</t>
  </si>
  <si>
    <t>Definitions/definities</t>
  </si>
  <si>
    <t>Term</t>
  </si>
  <si>
    <t>Definitions (EN)</t>
  </si>
  <si>
    <t>Definities (NL)</t>
  </si>
  <si>
    <t>Physical item that is supplied to NS. This can be a product, component, spare part, or material. Including packaging</t>
  </si>
  <si>
    <t>Fysieke instroom van materialen in de NS organisatie. Dit kan een product, component, reserveonderdeel of materiaal zijn. inclusief verpakkingen</t>
  </si>
  <si>
    <r>
      <t xml:space="preserve">Material group
</t>
    </r>
    <r>
      <rPr>
        <b/>
        <i/>
        <sz val="11"/>
        <color theme="0" tint="-0.499984740745262"/>
        <rFont val="Calibri"/>
        <family val="2"/>
        <scheme val="major"/>
      </rPr>
      <t xml:space="preserve">Materiaalgroep </t>
    </r>
  </si>
  <si>
    <t>Bijvoorbeeld: metaal, thermoplast, organische stof, chemische stof, enz.</t>
  </si>
  <si>
    <r>
      <t xml:space="preserve">Material
</t>
    </r>
    <r>
      <rPr>
        <b/>
        <i/>
        <sz val="11"/>
        <color theme="0" tint="-0.499984740745262"/>
        <rFont val="Calibri"/>
        <family val="2"/>
        <scheme val="major"/>
      </rPr>
      <t>Materiaal</t>
    </r>
  </si>
  <si>
    <t>Bijvoorbeeld: staal, aluminium, hout, HDPE, enz.</t>
  </si>
  <si>
    <r>
      <t xml:space="preserve">Critical material
</t>
    </r>
    <r>
      <rPr>
        <b/>
        <i/>
        <sz val="11"/>
        <color theme="0" tint="-0.499984740745262"/>
        <rFont val="Calibri"/>
        <family val="2"/>
        <scheme val="major"/>
      </rPr>
      <t>Kritiek materiaal</t>
    </r>
  </si>
  <si>
    <t>Critical raw materials combine raw materials of high importance to the EU economy and of high risk associated with their supply. NS refers to the fifth list as defined by the European Comission in 2023: https://ec.europa.eu/growth/sectors/raw-materials/specific-interest/critical_en</t>
  </si>
  <si>
    <t>Kritische grondstoffen zijn grondstoffen die van groot belang zijn voor de EU-economie, maar waaraan een groot risico is verbonden bij de levering ervan. NS hanteert de vijfde lijst zoals opgesteld door de Europese Commissie in 2023: https://ec.europa.eu/growth/sectors/raw-materials/specific-interest/critical_nl</t>
  </si>
  <si>
    <r>
      <t xml:space="preserve">Material weight (kg) per materialsoort
</t>
    </r>
    <r>
      <rPr>
        <b/>
        <i/>
        <sz val="11"/>
        <color theme="0" tint="-0.499984740745262"/>
        <rFont val="Calibri"/>
        <family val="2"/>
        <scheme val="major"/>
      </rPr>
      <t>Gewicht per materiaalsoort (kg)</t>
    </r>
  </si>
  <si>
    <t>Het gewicht van het materiaal gebruikt in het product voor het totale aantal producten.</t>
  </si>
  <si>
    <t>Inflow welke niet eerder is gebruikt of geconsumeerd (ook primair genoemd).</t>
  </si>
  <si>
    <t>Inflow eerder gebruikt (ook secundair genoemd), o.a., gerecyceld materiaal, tweede-hands producten or gerenoveerde onderdelen.</t>
  </si>
  <si>
    <r>
      <t xml:space="preserve">Renewable
</t>
    </r>
    <r>
      <rPr>
        <b/>
        <i/>
        <sz val="11"/>
        <color theme="0" tint="-0.499984740745262"/>
        <rFont val="Calibri"/>
        <family val="2"/>
        <scheme val="major"/>
      </rPr>
      <t>Hernieuwbaar</t>
    </r>
  </si>
  <si>
    <r>
      <t xml:space="preserve">Materials from sustainably managed resources that, after extraction/harvesting, return to their previous stock levels. The natural growth or replenishment processes do not last longer than the use cycle. So they are replenished or grown back at least as quickly as they are harvested or extracted. This is usually demonstrated by internationally recognized certification programs such as FSC, PEFC, RSPO, etc.
</t>
    </r>
    <r>
      <rPr>
        <b/>
        <sz val="10"/>
        <rFont val="Calibri"/>
        <family val="2"/>
        <scheme val="major"/>
      </rPr>
      <t>Please note: renewable is essentially different from recyclable. Recyclable says something about the application after use, renewable refers to the source of the material (!)</t>
    </r>
  </si>
  <si>
    <r>
      <t xml:space="preserve">Materialen uit duurzaam beheerde hulpbronnen die, na winning/oogsten, terugkeren naar hun vorige voorraadniveaus. De natuurlijke groei- of aanvullingsprocessen duurt niet langer dan de gebruikscyclus. Ze worden dus minstens zo snel aangevuld of terug gegroeid als geoogst of geëxtraheerd. Meestal wordt dit aangetoond door internationaal erkende certificeringsprogramma’s zoals FSC, PEFC, RSPO, etc.
</t>
    </r>
    <r>
      <rPr>
        <b/>
        <sz val="10"/>
        <rFont val="Calibri"/>
        <family val="2"/>
        <scheme val="major"/>
      </rPr>
      <t xml:space="preserve">Let op: renewable/hernieuwbaar is wezenlijk anders dan recyclebaar. Recyclebaar zegt iets over de toepassing na gebruik, renewable slaat op de bron van het materiaal (!) </t>
    </r>
  </si>
  <si>
    <r>
      <t xml:space="preserve">Bill of material insight
</t>
    </r>
    <r>
      <rPr>
        <b/>
        <i/>
        <sz val="11"/>
        <color theme="0" tint="-0.499984740745262"/>
        <rFont val="Calibri"/>
        <family val="2"/>
        <scheme val="major"/>
      </rPr>
      <t>Materiaal inzicht</t>
    </r>
  </si>
  <si>
    <t>Deel van totale product gewicht waarvoor de materialen en gewichten bekend zijn.</t>
  </si>
  <si>
    <r>
      <t xml:space="preserve">Circular content
</t>
    </r>
    <r>
      <rPr>
        <b/>
        <i/>
        <sz val="11"/>
        <color theme="0" tint="-0.499984740745262"/>
        <rFont val="Calibri"/>
        <family val="2"/>
        <scheme val="major"/>
      </rPr>
      <t>Circulaire inhoud</t>
    </r>
    <r>
      <rPr>
        <b/>
        <sz val="11"/>
        <rFont val="Calibri"/>
        <family val="2"/>
        <scheme val="major"/>
      </rPr>
      <t xml:space="preserve">
</t>
    </r>
  </si>
  <si>
    <t>% virgin en/of hernieiwbaar deel van het totale aan NS geleverde product gewicht.</t>
  </si>
  <si>
    <r>
      <t xml:space="preserve">Country of Origin
</t>
    </r>
    <r>
      <rPr>
        <b/>
        <i/>
        <sz val="11"/>
        <color theme="0" tint="-0.499984740745262"/>
        <rFont val="Calibri"/>
        <family val="2"/>
        <scheme val="major"/>
      </rPr>
      <t>Land van Herkomst</t>
    </r>
    <r>
      <rPr>
        <b/>
        <sz val="11"/>
        <rFont val="Calibri"/>
        <family val="2"/>
        <scheme val="major"/>
      </rPr>
      <t xml:space="preserve">
</t>
    </r>
  </si>
  <si>
    <t xml:space="preserve">The country where the product is assembled or where the last essential processing or treatment takes place is considered the country of origin. In other words, the country where the product acquired its final form, character or essential characteristics. Optionally, it may be indicated which other countries in the value chain may be relevant to the Due Diligence process. </t>
  </si>
  <si>
    <t xml:space="preserve"> Het land waar het product wordt geassembleerd of waar de laatste essentiële verwerking of bewerking plaatsvindt, wordt beschouwd als het land van herkomst. Met andere woorden het land waar het product zijn uiteindelijke vorm, karakter of essentiële kenmerken heeft verkregen. Optioneel kan worden aangegeven welke andere landen in de waardeketen mogelijk relevant zijn voor het Due Diligence proces.</t>
  </si>
  <si>
    <t>CO2 Calculator Instruction - hybrid method</t>
  </si>
  <si>
    <r>
      <t xml:space="preserve">This Excel calculator is designed for NS suppliers - below refered to as 'tier 1 supplier' - to calculate the 'product carbon footprint' and is a structured approach to quantify the global warming potential of a product or a service by considering multiple contributing factors. It allows for flexibility while ensuring transparency in emission factor selection. The calculator is based on the 'hybrid method' as prescribed by the GHG Protocol.
The elements that should be filled in (if applicable) are </t>
    </r>
    <r>
      <rPr>
        <b/>
        <sz val="10"/>
        <color rgb="FF000000"/>
        <rFont val="Calibri"/>
        <family val="2"/>
      </rPr>
      <t>1. Energy</t>
    </r>
    <r>
      <rPr>
        <sz val="10"/>
        <color rgb="FF000000"/>
        <rFont val="Calibri"/>
        <family val="2"/>
      </rPr>
      <t xml:space="preserve">; </t>
    </r>
    <r>
      <rPr>
        <b/>
        <sz val="10"/>
        <color rgb="FF000000"/>
        <rFont val="Calibri"/>
        <family val="2"/>
      </rPr>
      <t xml:space="preserve">2. Materials </t>
    </r>
    <r>
      <rPr>
        <sz val="10"/>
        <color rgb="FF000000"/>
        <rFont val="Calibri"/>
        <family val="2"/>
      </rPr>
      <t xml:space="preserve">(including packaging); </t>
    </r>
    <r>
      <rPr>
        <b/>
        <sz val="10"/>
        <color rgb="FF000000"/>
        <rFont val="Calibri"/>
        <family val="2"/>
      </rPr>
      <t>3. Transport</t>
    </r>
    <r>
      <rPr>
        <sz val="10"/>
        <color rgb="FF000000"/>
        <rFont val="Calibri"/>
        <family val="2"/>
      </rPr>
      <t xml:space="preserve">; </t>
    </r>
    <r>
      <rPr>
        <b/>
        <sz val="10"/>
        <color rgb="FF000000"/>
        <rFont val="Calibri"/>
        <family val="2"/>
      </rPr>
      <t>4. Waste</t>
    </r>
    <r>
      <rPr>
        <sz val="10"/>
        <color rgb="FF000000"/>
        <rFont val="Calibri"/>
        <family val="2"/>
      </rPr>
      <t xml:space="preserve">; and </t>
    </r>
    <r>
      <rPr>
        <b/>
        <sz val="10"/>
        <color rgb="FF000000"/>
        <rFont val="Calibri"/>
        <family val="2"/>
      </rPr>
      <t>5. Other emissions</t>
    </r>
    <r>
      <rPr>
        <sz val="10"/>
        <color rgb="FF000000"/>
        <rFont val="Calibri"/>
        <family val="2"/>
      </rPr>
      <t xml:space="preserve">. You may fill in the white cells and may utilize the pre-filled options and emission factors provided. However, if a more fitting emission factor is avalaible, you are permitted to input an alternative (along with the source) for the calculation.
</t>
    </r>
    <r>
      <rPr>
        <i/>
        <sz val="10"/>
        <color rgb="FF000000"/>
        <rFont val="Calibri"/>
        <family val="2"/>
      </rPr>
      <t>Nb1. Please note that the drop down boxes contain in some cases many options. The calculator allows for searching within these options by starting to type in the respective cell.</t>
    </r>
    <r>
      <rPr>
        <sz val="10"/>
        <color rgb="FF000000"/>
        <rFont val="Calibri"/>
        <family val="2"/>
      </rPr>
      <t xml:space="preserve">
</t>
    </r>
    <r>
      <rPr>
        <i/>
        <sz val="10"/>
        <color rgb="FF000000"/>
        <rFont val="Calibri"/>
        <family val="2"/>
      </rPr>
      <t xml:space="preserve">Nb2. Please note that some cells have already been filled in as an </t>
    </r>
    <r>
      <rPr>
        <b/>
        <i/>
        <sz val="10"/>
        <color rgb="FF000000"/>
        <rFont val="Calibri"/>
        <family val="2"/>
      </rPr>
      <t>example</t>
    </r>
    <r>
      <rPr>
        <i/>
        <sz val="10"/>
        <color rgb="FF000000"/>
        <rFont val="Calibri"/>
        <family val="2"/>
      </rPr>
      <t>. Supplier may clear these cells before using the calculator.
Nb3a. Standard emission factors can be used at supplier's discretion, and no rights can be derived.
Nb3b. Some emission factors are taken from Idemat 2024, extracted 03-01-2024 from https://www.ecocostsvalue.com/data-tools-books/. Data is licensed under CC BY 4.0.
Nb3c. Some emission factors are taken from CO2emissiefactoren.nl, extracted 28-03-2024.</t>
    </r>
  </si>
  <si>
    <t>Please find all GHG Protocol calculation method description in Appendix D (please refer to Category 1 or 2) of the GHG Protocol Scope 3 Calculation Guidance</t>
  </si>
  <si>
    <t>Name product or service</t>
  </si>
  <si>
    <t>Product example 123</t>
  </si>
  <si>
    <t>Total mass (incl. packaging)</t>
  </si>
  <si>
    <t>kg</t>
  </si>
  <si>
    <t>Energy-related emissions</t>
  </si>
  <si>
    <t>kg CO2e</t>
  </si>
  <si>
    <t>Materials-related emissions</t>
  </si>
  <si>
    <t>Transport-related emissoins</t>
  </si>
  <si>
    <t>Waste-related emissions</t>
  </si>
  <si>
    <t>Other emissions</t>
  </si>
  <si>
    <t>Total emission</t>
  </si>
  <si>
    <t>1. Energy</t>
  </si>
  <si>
    <t>sum across purchased goods and services:
∑ scope 1 and 2 emissions of tier 1 supplier relating to purchased good or service (kg CO2e)</t>
  </si>
  <si>
    <t>Amount</t>
  </si>
  <si>
    <t>Energy carrier</t>
  </si>
  <si>
    <t>Emission factor (kg CO2e / unit)</t>
  </si>
  <si>
    <t>Alternative emission factor (kg CO2e / unit)</t>
  </si>
  <si>
    <t>Alt. emission factor source</t>
  </si>
  <si>
    <t>Emissions (kg CO2e)</t>
  </si>
  <si>
    <t>Natural Gas - Nm3</t>
  </si>
  <si>
    <t>Diesel - liter</t>
  </si>
  <si>
    <t>Electricity (Netherlands grid average) - kWh</t>
  </si>
  <si>
    <t>Electricity, solar - kWh</t>
  </si>
  <si>
    <t>total</t>
  </si>
  <si>
    <t>2. Materials (incl. packaging)</t>
  </si>
  <si>
    <t>sum across material inputs of the purchased goods and services: 
∑ (mass or quantity of material inputs used by tier 1 supplier relating to purchased good or service (kg or unit)× cradle-to-gate emission factor for the material (kg CO2e/kg or kg CO2e/unit))</t>
  </si>
  <si>
    <t>Mass (kg)</t>
  </si>
  <si>
    <t>Material</t>
  </si>
  <si>
    <t>Alternative emission factor (kg CO2e / kg)</t>
  </si>
  <si>
    <t>Metals - Stainless steel - X5CrNiMo18 (316) 70% inox scrap (EU, USA)</t>
  </si>
  <si>
    <t>Wood - Average wood FSC</t>
  </si>
  <si>
    <t>Research paper 'ABC'</t>
  </si>
  <si>
    <t>Metals - Aluminium trade mix (76% prim 24% sec)</t>
  </si>
  <si>
    <t>Metals - High grade steel - C45</t>
  </si>
  <si>
    <t>Textiles - BioCotton fibre from USA (without global seatransport)</t>
  </si>
  <si>
    <t>3. Transport</t>
  </si>
  <si>
    <t>sum across transport of material inputs to tier 1 supplier: 
∑ (distance of transport of material inputs to tier 1 supplier (km) × mass or volume of material input (tonnes or TEUs) × cradle-to-gate emission factor for the vehicle type (kg CO2 e/tonne or TEU/km))</t>
  </si>
  <si>
    <t>Distance (km)</t>
  </si>
  <si>
    <t>Vehicle type</t>
  </si>
  <si>
    <t>Emission factor (kg CO2e / km)</t>
  </si>
  <si>
    <t>Alternative emission factor (kg CO2e / km)</t>
  </si>
  <si>
    <t>Delivery truck</t>
  </si>
  <si>
    <t>Lorry, &lt;10t</t>
  </si>
  <si>
    <t>4. Waste</t>
  </si>
  <si>
    <t>sum across waste outputs by tier 1 supplier relating to purchased goods and services: 
∑ (mass of waste from tier 1 supplier relating to the purchased good or service (kg) × emission factor for waste activity (kg CO2 e/kg))</t>
  </si>
  <si>
    <t>Waste activity</t>
  </si>
  <si>
    <t>Emission factor (kg CO2e / kg)</t>
  </si>
  <si>
    <t>PU (Polyurethane) waste combustion, clean tech, without heat recovery</t>
  </si>
  <si>
    <t>5. Other emissions</t>
  </si>
  <si>
    <t>other emissions emitted in provision of the good or service as applicable</t>
  </si>
  <si>
    <t>Description</t>
  </si>
  <si>
    <t>Emission factor</t>
  </si>
  <si>
    <t>Emission factor source</t>
  </si>
  <si>
    <t>Let op: deze lijst is niet compleet en kan afwijken van uw situatie. Indien mogelijk, gebruik de kentallen die in uw organisatie bekend zijn (!)</t>
  </si>
  <si>
    <t>Materiaal</t>
  </si>
  <si>
    <t>Materiaalgroep</t>
  </si>
  <si>
    <t>Dichtheid (kg/m3)</t>
  </si>
  <si>
    <t>bron</t>
  </si>
  <si>
    <t>ABS</t>
  </si>
  <si>
    <t>Thermoplasten</t>
  </si>
  <si>
    <t>Lijst van dichtheden van vaste stoffen - Wikipedia</t>
  </si>
  <si>
    <t>Aluminium</t>
  </si>
  <si>
    <t>Metalen</t>
  </si>
  <si>
    <t>Aluminium - Wikipedia</t>
  </si>
  <si>
    <t>Beton</t>
  </si>
  <si>
    <t>Composieten</t>
  </si>
  <si>
    <t>Gietijzer</t>
  </si>
  <si>
    <t>Glas</t>
  </si>
  <si>
    <t>Keramisch</t>
  </si>
  <si>
    <t>HDPE</t>
  </si>
  <si>
    <t>Hout</t>
  </si>
  <si>
    <t>Organisch</t>
  </si>
  <si>
    <t>200-1100</t>
  </si>
  <si>
    <r>
      <rPr>
        <sz val="11"/>
        <rFont val="Arial"/>
        <family val="2"/>
      </rPr>
      <t xml:space="preserve">Verschilt per type, zie: </t>
    </r>
    <r>
      <rPr>
        <u/>
        <sz val="11"/>
        <color theme="10"/>
        <rFont val="Arial"/>
        <family val="2"/>
      </rPr>
      <t>Lijst van dichtheden van vaste stoffen - Wikipedia</t>
    </r>
  </si>
  <si>
    <t>HPL</t>
  </si>
  <si>
    <t>Koper</t>
  </si>
  <si>
    <t>Koper (element) - Wikipedia</t>
  </si>
  <si>
    <t>Kurk</t>
  </si>
  <si>
    <t>LDPE</t>
  </si>
  <si>
    <t>Lood</t>
  </si>
  <si>
    <t>Lood (element) - Wikipedia</t>
  </si>
  <si>
    <t>Magnesium</t>
  </si>
  <si>
    <t>Magnesium - Wikipedia</t>
  </si>
  <si>
    <t>Messing</t>
  </si>
  <si>
    <t>PC</t>
  </si>
  <si>
    <t>PET</t>
  </si>
  <si>
    <t>PP</t>
  </si>
  <si>
    <t>PS</t>
  </si>
  <si>
    <t>PVC</t>
  </si>
  <si>
    <t>Roestvast staal (RVS)</t>
  </si>
  <si>
    <t>7500-8000</t>
  </si>
  <si>
    <r>
      <rPr>
        <sz val="11"/>
        <rFont val="Arial"/>
        <family val="2"/>
      </rPr>
      <t xml:space="preserve">Verschilt per legering, zie: </t>
    </r>
    <r>
      <rPr>
        <u/>
        <sz val="11"/>
        <color theme="10"/>
        <rFont val="Arial"/>
        <family val="2"/>
      </rPr>
      <t>Stainless steel - Wikipedia</t>
    </r>
  </si>
  <si>
    <t>Staal</t>
  </si>
  <si>
    <t>7750-8050</t>
  </si>
  <si>
    <r>
      <rPr>
        <sz val="11"/>
        <rFont val="Arial"/>
        <family val="2"/>
      </rPr>
      <t xml:space="preserve">Verschilt per legering, zie: </t>
    </r>
    <r>
      <rPr>
        <u/>
        <sz val="11"/>
        <color theme="10"/>
        <rFont val="Arial"/>
        <family val="2"/>
      </rPr>
      <t>Steel - Wikipedia</t>
    </r>
  </si>
  <si>
    <t>Zink</t>
  </si>
  <si>
    <t>Versiebeheer</t>
  </si>
  <si>
    <t>versienummer</t>
  </si>
  <si>
    <t>aanpassingen</t>
  </si>
  <si>
    <t>1.0</t>
  </si>
  <si>
    <t>initiele versie</t>
  </si>
  <si>
    <t>1.1</t>
  </si>
  <si>
    <t>kolom dismantlable en recyclable at end of life eruit gehaald</t>
  </si>
  <si>
    <t>Nederlandse vertaling van materialen toegevoegd</t>
  </si>
  <si>
    <t>1.3</t>
  </si>
  <si>
    <t>introblad aangepast, materiaaltype/nummer toegevoegd</t>
  </si>
  <si>
    <t>1.4</t>
  </si>
  <si>
    <t>feedback kolom toegevoegd</t>
  </si>
  <si>
    <t>1.5</t>
  </si>
  <si>
    <t>opmaak gewijzigd, dichtheden toegevoegd</t>
  </si>
  <si>
    <t>Energy</t>
  </si>
  <si>
    <t>Materials</t>
  </si>
  <si>
    <t>Transport</t>
  </si>
  <si>
    <t>Waste</t>
  </si>
  <si>
    <t>Land van herkomst</t>
  </si>
  <si>
    <t>Activity</t>
  </si>
  <si>
    <t>Source</t>
  </si>
  <si>
    <t>Emission factor (kg CO2e / tonkm)</t>
  </si>
  <si>
    <t>Country</t>
  </si>
  <si>
    <t>Electricity, wind - kWh</t>
  </si>
  <si>
    <t>co2emissiefactoren.nl (Windkracht, 2024)</t>
  </si>
  <si>
    <t>Chemicals - acids - Acetic acid trade mix</t>
  </si>
  <si>
    <t>Idemat, 2024 v1.0</t>
  </si>
  <si>
    <t>co2emissiefactoren.nl (Bestelauto, 2024)</t>
  </si>
  <si>
    <t>BR and IIR (Butyl rubber) waste combustion, clean tech, without heat recovery</t>
  </si>
  <si>
    <t> Afghanistan</t>
  </si>
  <si>
    <t>co2emissiefactoren.nl (Zonne-energie, 2024)</t>
  </si>
  <si>
    <t>Chemicals - acids - Acetic Anhydride trade mix</t>
  </si>
  <si>
    <t>co2emissiefactoren.nl (Vrachtwagen &lt; 10 ton, 2024)</t>
  </si>
  <si>
    <t>EVA (Ethylene vinyl acetate) waste combustion, clean tech, without heat recovery</t>
  </si>
  <si>
    <t> Åland Islands</t>
  </si>
  <si>
    <t>Electricity, hydro - kWh</t>
  </si>
  <si>
    <t>co2emissiefactoren.nl (Waterkracht, 2024)</t>
  </si>
  <si>
    <t>Chemicals - acids - Acetic Anhydride, Halcon process</t>
  </si>
  <si>
    <t>Lorry, 10-20t</t>
  </si>
  <si>
    <t>co2emissiefactoren.nl (Vrachtwagen 10-20 ton, 2024)</t>
  </si>
  <si>
    <t>IR (Polyisoprene rubber) waste combustion, clean tech, without heat recovery</t>
  </si>
  <si>
    <t> Albania</t>
  </si>
  <si>
    <t>Electricity, biomass - kWh</t>
  </si>
  <si>
    <t>co2emissiefactoren.nl (Biomassa, 2024)</t>
  </si>
  <si>
    <t>Chemicals - acids - Acetic Anhydride, Ketene process</t>
  </si>
  <si>
    <t>Lorry, &gt;20t + trailer</t>
  </si>
  <si>
    <t>co2emissiefactoren.nl (Vrachtwagen &gt;20 ton plus aanhanger, 2024)</t>
  </si>
  <si>
    <t>Natural rubber waste combustion, clean tech, without heat recovery</t>
  </si>
  <si>
    <t> Algeria</t>
  </si>
  <si>
    <t>co2emissiefactoren.nl (Stroom onbekend, 2024)</t>
  </si>
  <si>
    <t>Chemicals - acids - Adipic acid</t>
  </si>
  <si>
    <t>Lorry, LHV</t>
  </si>
  <si>
    <t>co2emissiefactoren.nl (Vrachtwagen LZV, 2024)</t>
  </si>
  <si>
    <t>Polychloroprene (Neoprene, CR) waste combustion, clean tech, without heat recove</t>
  </si>
  <si>
    <t> American Samoa</t>
  </si>
  <si>
    <t>co2emissiefactoren.nl (Aardgas, 2024)</t>
  </si>
  <si>
    <t>Chemicals - acids - Boric acid</t>
  </si>
  <si>
    <t>Rail, diesel</t>
  </si>
  <si>
    <t>co2emissiefactoren.nl (Trein, diesel 2024)</t>
  </si>
  <si>
    <t> Andorra</t>
  </si>
  <si>
    <t>Green gas (landfill) - Nm3</t>
  </si>
  <si>
    <t>co2emissiefactoren.nl (groengas stortgas, 2024)</t>
  </si>
  <si>
    <t>Chemicals - acids - Chloroacetic acid</t>
  </si>
  <si>
    <t>Rail, electric</t>
  </si>
  <si>
    <t>co2emissiefactoren.nl (Trein, elektrisch 2024)</t>
  </si>
  <si>
    <t>SBR (Styrene butadiene rubber) waste combustion, clean tech, without heat recove</t>
  </si>
  <si>
    <t> Angola</t>
  </si>
  <si>
    <t>Green gas (co-fermentation) - Nm3</t>
  </si>
  <si>
    <t>co2emissiefactoren.nl (groengas cofermentatie, 2024)</t>
  </si>
  <si>
    <t>Chemicals - acids - HCL (hydrochloric acid)</t>
  </si>
  <si>
    <t>Barge, 300-600t</t>
  </si>
  <si>
    <t>co2emissiefactoren.nl (Binnenvaart, klein 2024)</t>
  </si>
  <si>
    <t>Silicone rubbers combustion, clean tech, without heat recovery</t>
  </si>
  <si>
    <t> Anguilla</t>
  </si>
  <si>
    <t>Green gas (organic waste fermentation) - Nm3</t>
  </si>
  <si>
    <t>co2emissiefactoren.nl (groengas GFT vergisting, 2024)</t>
  </si>
  <si>
    <t>Chemicals - acids - Maleic acid</t>
  </si>
  <si>
    <t>Barge, 1500-3000t</t>
  </si>
  <si>
    <t>co2emissiefactoren.nl (Binnenvaart, gemiddeld 2024)</t>
  </si>
  <si>
    <t>CFRP (50%) waste combustion, clean tech, without heat recovery</t>
  </si>
  <si>
    <t> Antarctica</t>
  </si>
  <si>
    <t>Green gas (WWTP sludge) - Nm3</t>
  </si>
  <si>
    <t>co2emissiefactoren.nl (groengas RWZI-slib, 2024)</t>
  </si>
  <si>
    <t>Chemicals - acids - Nitric acid</t>
  </si>
  <si>
    <t>Barge, 5000-11000</t>
  </si>
  <si>
    <t>co2emissiefactoren.nl (Binnenvaart, groot 2024)</t>
  </si>
  <si>
    <t>DMC (50%) waste combustion, clean tech, without heat recovery</t>
  </si>
  <si>
    <t> Antigua and Barbuda</t>
  </si>
  <si>
    <t>co2emissiefactoren.nl (diesel B7 blend, 2024)</t>
  </si>
  <si>
    <t>Chemicals - acids - Phosphoric acid</t>
  </si>
  <si>
    <t>Maritime transport, coastal</t>
  </si>
  <si>
    <t>co2emissiefactoren.nl (Zeevaart, kustvaart 2024)</t>
  </si>
  <si>
    <t>Flexible Polymer Foam, waste combustion, clean tech, without heat recovery</t>
  </si>
  <si>
    <t> Argentina</t>
  </si>
  <si>
    <t>Chemicals - acids - Sulphuric acid</t>
  </si>
  <si>
    <t>Maritime transport, deep sea</t>
  </si>
  <si>
    <t>co2emissiefactoren.nl (Zeevaart, deep sea 2024)</t>
  </si>
  <si>
    <t>GFRP (50%) waste combustion, clean tech, without heat recovery</t>
  </si>
  <si>
    <t> Armenia</t>
  </si>
  <si>
    <t>Chemicals - washing agents - 3-dimethylamino-propylamine</t>
  </si>
  <si>
    <t>Airplane transport, long distance</t>
  </si>
  <si>
    <t>co2emissiefactoren.nl (Luchtvaart, lange afstand 2024)</t>
  </si>
  <si>
    <t>SMC waste combustion, clean tech, without heat recovery</t>
  </si>
  <si>
    <t> Aruba</t>
  </si>
  <si>
    <t>Chemicals - washing agents - Aminoethylethanol-amine</t>
  </si>
  <si>
    <t>ABS (Acrylonitrile butadiene styrene) waste combustion, clean tech, without heat</t>
  </si>
  <si>
    <t> Australia</t>
  </si>
  <si>
    <t>Chemicals - washing agents - Beef tallow</t>
  </si>
  <si>
    <t>bio-PE (Polyethylene) waste combustion, clean tech, without heat recovery</t>
  </si>
  <si>
    <t> Austria</t>
  </si>
  <si>
    <t>Chemicals - washing agents - C12–C13 sodium alkyl ether sulphate. 2 EO</t>
  </si>
  <si>
    <t>CA (Cellulose polymers) waste combustion, clean tech, without heat recovery</t>
  </si>
  <si>
    <t> Azerbaijan</t>
  </si>
  <si>
    <t>Chemicals - washing agents - C12–C14 alcohol ethoxylate. 3 EO</t>
  </si>
  <si>
    <t>Ionomer waste combustion, clean tech, without heat recovery</t>
  </si>
  <si>
    <t> Bahamas</t>
  </si>
  <si>
    <t>Chemicals - washing agents - C12–C14 alcohol ethoxylate. 7 EO</t>
  </si>
  <si>
    <t>PA-11 (Nylon-11) waste combustion, clean tech, without heat recovery</t>
  </si>
  <si>
    <t> Bahrain</t>
  </si>
  <si>
    <t>Chemicals - washing agents - C12–C14 amine oxide</t>
  </si>
  <si>
    <t>PA (Nylons, Polyamides) waste combustion, clean tech, without heat recovery</t>
  </si>
  <si>
    <t> Bangladesh</t>
  </si>
  <si>
    <t>Chemicals - washing agents - C12–C14 sodium alkyl ether sulphate. 2 EO</t>
  </si>
  <si>
    <t>PC (Polycarbonate) waste combustion, clean tech, without heat recovery</t>
  </si>
  <si>
    <t> Barbados</t>
  </si>
  <si>
    <t>Chemicals - washing agents - C12–C14 sodium alkyl sulphate</t>
  </si>
  <si>
    <t>PE (Polyethylene) waste combustion, clean tech, without heat recovery</t>
  </si>
  <si>
    <t> Belarus</t>
  </si>
  <si>
    <t>Chemicals - washing agents - C12–C15 alcohol ethoxylate. 3 EO</t>
  </si>
  <si>
    <t>PEEK (Polyetheretherketone) waste combustion, clean tech, without heat recovery</t>
  </si>
  <si>
    <t> Belgium</t>
  </si>
  <si>
    <t>Chemicals - washing agents - C12–C15 alcohol ethoxylate. 7 EO</t>
  </si>
  <si>
    <t>PEF (Polyethylene Furanoate) waste combustion, clean tech, without heat recovery</t>
  </si>
  <si>
    <t> Belize</t>
  </si>
  <si>
    <t>Chemicals - washing agents - C16–C18 alcohol ethoxylate. &gt; 20 EO</t>
  </si>
  <si>
    <t>PET (Polyethylene terephthalate) waste combustion, clean tech, without heat reco</t>
  </si>
  <si>
    <t> Benin</t>
  </si>
  <si>
    <t>Chemicals - washing agents - C16–C18 fatty alcohol (palm oil)</t>
  </si>
  <si>
    <t>PHA (Polyhydroxyalkanoates) waste combustion, clean tech, without heat recovery</t>
  </si>
  <si>
    <t> Bermuda</t>
  </si>
  <si>
    <t>Chemicals - washing agents - C16–C18 fatty alcohol (tallow)</t>
  </si>
  <si>
    <t>PLA (Polylactide) waste combustion, clean tech, without heat recovery</t>
  </si>
  <si>
    <t> Bhutan</t>
  </si>
  <si>
    <t>Chemicals - washing agents - C16–C18 triethanolamine esterquats</t>
  </si>
  <si>
    <t>PMMA (Polymethyl methacrylate) waste combustion, clean tech, without heat recove</t>
  </si>
  <si>
    <t> Bolivia, Plurinational State of</t>
  </si>
  <si>
    <t>Chemicals - washing agents - C8–C18 alkyl amidopropyl betaine</t>
  </si>
  <si>
    <t>POM (Polyoxymethylene, Polyacetaal) waste combustion, clean tech, without heat r</t>
  </si>
  <si>
    <t> Bonaire, Sint Eustatius and Saba</t>
  </si>
  <si>
    <t>Chemicals - washing agents - Carboxymethyl cellulose</t>
  </si>
  <si>
    <t>PP (Polypropylene) waste combustion, clean tech, without heat recovery</t>
  </si>
  <si>
    <t> Bosnia and Herzegovina</t>
  </si>
  <si>
    <t>Chemicals - washing agents - Chloroacetic acid</t>
  </si>
  <si>
    <t>PS (Polystyrene) waste combustion, clean tech, without heat recovery</t>
  </si>
  <si>
    <t> Botswana</t>
  </si>
  <si>
    <t>Chemicals - washing agents - Cocamide diethanolamine</t>
  </si>
  <si>
    <t>PTFE (Teflon, Polytetrafluoroethylene) waste incineration with electricity</t>
  </si>
  <si>
    <t> Bouvet Island</t>
  </si>
  <si>
    <t>Chemicals - washing agents - Coconut oil methyl ester</t>
  </si>
  <si>
    <t>PTT (Polyltrimethylene terephthalate) waste combustion, clean tech, without heat</t>
  </si>
  <si>
    <t> Brazil</t>
  </si>
  <si>
    <t>Chemicals - washing agents - Cumene</t>
  </si>
  <si>
    <t>PUR (Polyurethane) waste combustion, clean tech, without heat recovery</t>
  </si>
  <si>
    <t> British Indian Ocean Territory</t>
  </si>
  <si>
    <t>Chemicals - washing agents - Diethanolamine</t>
  </si>
  <si>
    <t>PVDC (Polyvinyliden chloride) waste combustion, clean tech, without heat recover</t>
  </si>
  <si>
    <t> Brunei Darussalam</t>
  </si>
  <si>
    <t>Chemicals - washing agents - Dimethylamine</t>
  </si>
  <si>
    <t>Starch PBS 50%-50% (Polybutylene succinate) waste combustion, clean tech, withou</t>
  </si>
  <si>
    <t> Bulgaria</t>
  </si>
  <si>
    <t>Chemicals - washing agents - Dimethylsulfate</t>
  </si>
  <si>
    <t>PBS (Polybutylene succinate) waste combustion, clean tech, without heat recovery</t>
  </si>
  <si>
    <t> Burkina Faso</t>
  </si>
  <si>
    <t>Chemicals - washing agents - Ethylene oxide</t>
  </si>
  <si>
    <t>PBAT (Polybutylene adipate terepht)waste comb., clean tech, without heat recov.</t>
  </si>
  <si>
    <t> Burundi</t>
  </si>
  <si>
    <t>Chemicals - washing agents - Fluorescent whitening agent, DAS1, triazinylaminostilben typ</t>
  </si>
  <si>
    <t>PHB (Polyhydroxybutyrate) waste combustion, clean tech, without heat recovery</t>
  </si>
  <si>
    <t> Cabo Verde</t>
  </si>
  <si>
    <t>Chemicals - washing agents - Fluorescent whitening agent, distyrylbiphenyl type</t>
  </si>
  <si>
    <t>Epoxies waste combustion, clean tech, without heat recovery</t>
  </si>
  <si>
    <t> Cambodia</t>
  </si>
  <si>
    <t>Chemicals - washing agents - Hydrogen peroxide</t>
  </si>
  <si>
    <t>Phenolics (Bakelite) waste combustion, clean tech, without heat recovery</t>
  </si>
  <si>
    <t> Cameroon</t>
  </si>
  <si>
    <t>Chemicals - washing agents - Linear alkylbenzene sulphonic acid</t>
  </si>
  <si>
    <t>Polyester waste combustion, clean tech, without heat recovery</t>
  </si>
  <si>
    <t> Canada</t>
  </si>
  <si>
    <t>Chemicals - washing agents - Palm kernel oil methyl ester</t>
  </si>
  <si>
    <t>Bisphenol A  waste combustion, clean tech, without heat recovery</t>
  </si>
  <si>
    <t> Cayman Islands</t>
  </si>
  <si>
    <t>Chemicals - washing agents - Palm oil methyl ester</t>
  </si>
  <si>
    <t>DEHP  waste combustion, clean tech, without heat recovery</t>
  </si>
  <si>
    <t> Central African Republic</t>
  </si>
  <si>
    <t>Chemicals - washing agents - Sodium cocoamphoacetate</t>
  </si>
  <si>
    <t>DINP  waste combustion, clean tech, without heat recovery</t>
  </si>
  <si>
    <t> Chad</t>
  </si>
  <si>
    <t>Chemicals - washing agents - Sodium cumene sulphonate</t>
  </si>
  <si>
    <t>Epichlorohydrin  waste combustion, clean tech, without heat recovery</t>
  </si>
  <si>
    <t> Chile</t>
  </si>
  <si>
    <t>Chemicals - washing agents - Sodium dodecylbenzenesulfonate</t>
  </si>
  <si>
    <t>EVOH  waste combustion, clean tech, without heat recovery</t>
  </si>
  <si>
    <t> China</t>
  </si>
  <si>
    <t>Chemicals - washing agents - Triethanolamine</t>
  </si>
  <si>
    <t>Formaldehyde  waste combustion, clean tech, without heat recovery</t>
  </si>
  <si>
    <t> Christmas Island</t>
  </si>
  <si>
    <t>Glass - Borosilicate glass (Pyrex)</t>
  </si>
  <si>
    <t>MDI  waste combustion, clean tech, without heat recovery</t>
  </si>
  <si>
    <t> Cocos (Keeling) Islands</t>
  </si>
  <si>
    <t>Glass - Ceramic glass</t>
  </si>
  <si>
    <t>MMA monomer  waste combustion, clean tech, without heat recovery</t>
  </si>
  <si>
    <t> Colombia</t>
  </si>
  <si>
    <t>Glass - Glass for windows and facades (float glass)</t>
  </si>
  <si>
    <t>Nafion  waste combustion, clean tech, without heat recovery</t>
  </si>
  <si>
    <t> Comoros</t>
  </si>
  <si>
    <t>Glass - Recycled borosilicate glass (Pyrex)</t>
  </si>
  <si>
    <t>Paperfoam  waste combustion, clean tech, without heat recovery</t>
  </si>
  <si>
    <t> Congo</t>
  </si>
  <si>
    <t>Glass - Recycled silica glass</t>
  </si>
  <si>
    <t>PEEK (Polyetheretherketone)  waste combustion, clean tech, without heat recovery</t>
  </si>
  <si>
    <t> Congo, Democratic Republic of the</t>
  </si>
  <si>
    <t>Glass - Silica glass</t>
  </si>
  <si>
    <t>PEI (Polyether Imide) waste combustion, clean tech, without heat recovery</t>
  </si>
  <si>
    <t> Cook Islands</t>
  </si>
  <si>
    <t>Metals - Aluminium  (primary)</t>
  </si>
  <si>
    <t>Phthalic anhydride waste combustion, clean tech, without heat recovery</t>
  </si>
  <si>
    <t> Costa Rica</t>
  </si>
  <si>
    <t>Metals - Aluminium (secondary)</t>
  </si>
  <si>
    <t>Polyether-polyols waste combustion, clean tech, without heat recovery</t>
  </si>
  <si>
    <t> Côte d'Ivoire</t>
  </si>
  <si>
    <t>PPS  waste combustion, clean tech, without heat recovery</t>
  </si>
  <si>
    <t> Croatia</t>
  </si>
  <si>
    <t>Metals - Antimony, CRM (EoL-RIR = 18%)</t>
  </si>
  <si>
    <t>PVOH (PVA) waste combustion, clean tech, without heat recovery</t>
  </si>
  <si>
    <t> Cuba</t>
  </si>
  <si>
    <t>Metals - Arsenic (as co-product of Copper)</t>
  </si>
  <si>
    <t>TDI waste combustion, clean tech, without heat recovery</t>
  </si>
  <si>
    <t> Curaçao</t>
  </si>
  <si>
    <t>Metals - Barium</t>
  </si>
  <si>
    <t>AKD (Alkyl ketene dimers) waste combustion, clean tech, without heat recovery</t>
  </si>
  <si>
    <t> Cyprus</t>
  </si>
  <si>
    <t>Metals - Berylium</t>
  </si>
  <si>
    <t xml:space="preserve">ASA (Acrylonitrile styrene acrylate) waste combustion, clean tech, without heat </t>
  </si>
  <si>
    <t> Czechia</t>
  </si>
  <si>
    <t>Metals - Bismuth (as co-product of Tungsten)</t>
  </si>
  <si>
    <t>Rosin (from wood, pine) waste combustion, clean tech, without heat recovery</t>
  </si>
  <si>
    <t> Denmark</t>
  </si>
  <si>
    <t>Metals - Boron</t>
  </si>
  <si>
    <t>film HDPE 50 mu in mun waste inc</t>
  </si>
  <si>
    <t> Djibouti</t>
  </si>
  <si>
    <t>Metals - Cadmium (EoL-RIR = 0%)</t>
  </si>
  <si>
    <t>film LDPE 50 mu in mun waste inc</t>
  </si>
  <si>
    <t> Dominica</t>
  </si>
  <si>
    <t>Metals - Chromium, CRM (EoL-RIR = 21%)</t>
  </si>
  <si>
    <t>film PC 50 mu in mun waste inc</t>
  </si>
  <si>
    <t> Dominican Republic</t>
  </si>
  <si>
    <t>Metals - Cobalt, CRM (EoL-RIR = 22%)</t>
  </si>
  <si>
    <t>film PET / PE+EVOH+PE 62 mu in mun waste inc</t>
  </si>
  <si>
    <t> Ecuador</t>
  </si>
  <si>
    <t>Metals - Copper (primary)</t>
  </si>
  <si>
    <t>film PET 50 mu in mun waste inc</t>
  </si>
  <si>
    <t> Egypt</t>
  </si>
  <si>
    <t>Metals - Copper (secondary)</t>
  </si>
  <si>
    <t>film PET+ALOx / LDPE 62 mu in mun waste inc</t>
  </si>
  <si>
    <t> El Salvador</t>
  </si>
  <si>
    <t>Metals - Copper wire, plate, pipe, trade mix ( 70% prim 30% sec)</t>
  </si>
  <si>
    <t>film PET+PVOH / LDPE 62 mu in mun waste inc</t>
  </si>
  <si>
    <t> Equatorial Guinea</t>
  </si>
  <si>
    <t>Metals - Gallium, CRM (EoL-RIR = 0%)</t>
  </si>
  <si>
    <t>film PLA (biobased) 50 mu in mun waste inc</t>
  </si>
  <si>
    <t> Eritrea</t>
  </si>
  <si>
    <t>Metals - Gold (primary)</t>
  </si>
  <si>
    <t>film PP 50 mu in mun waste inc</t>
  </si>
  <si>
    <t> Estonia</t>
  </si>
  <si>
    <t>Metals - Gold (secondary)</t>
  </si>
  <si>
    <t>film PP+PVDC 62 mu in mun waste inc</t>
  </si>
  <si>
    <t> Eswatini</t>
  </si>
  <si>
    <t>Metals - Gold trade mix (76% prim 24% sec)</t>
  </si>
  <si>
    <t>film PS (shrink) 50 mu in mun waste inc</t>
  </si>
  <si>
    <t> Ethiopia</t>
  </si>
  <si>
    <t>Metals - Hafnium</t>
  </si>
  <si>
    <t>film PVC (stiff, shrink) 50 mu in mun waste inc</t>
  </si>
  <si>
    <t> Falkland Islands (Malvinas)</t>
  </si>
  <si>
    <t>Metals - High grade steel - 14NiCr14</t>
  </si>
  <si>
    <t>film HDPE 50 mu in power plant</t>
  </si>
  <si>
    <t> Faroe Islands</t>
  </si>
  <si>
    <t>Metals - High grade steel - 15Cr3</t>
  </si>
  <si>
    <t>film LDPE 50 mu in power plant</t>
  </si>
  <si>
    <t> Fiji</t>
  </si>
  <si>
    <t>Metals - High grade steel - 18NiCr8</t>
  </si>
  <si>
    <t>film PC 50 mu in power plant</t>
  </si>
  <si>
    <t> Finland</t>
  </si>
  <si>
    <t>Metals - High grade steel - 25CrMo4</t>
  </si>
  <si>
    <t>film PET / PE+EVOH+PE 62 mu in power plant</t>
  </si>
  <si>
    <t> France</t>
  </si>
  <si>
    <t>Metals - High grade steel - 30CrNiMo8</t>
  </si>
  <si>
    <t>film PET 50 mu in power plant</t>
  </si>
  <si>
    <t> French Guiana</t>
  </si>
  <si>
    <t>Metals - High grade steel - 34Cr4</t>
  </si>
  <si>
    <t>film PET+ALOx / LDPE 62 mu in power plant</t>
  </si>
  <si>
    <t> French Polynesia</t>
  </si>
  <si>
    <t>Metals - High grade steel - 34CrAl6</t>
  </si>
  <si>
    <t>film PET+PVOH / LDPE 62 mu in power plant</t>
  </si>
  <si>
    <t> French Southern Territories</t>
  </si>
  <si>
    <t>Metals - High grade steel - 35NiCr18</t>
  </si>
  <si>
    <t>film PLA (biobased) 50 mu in power plant</t>
  </si>
  <si>
    <t> Gabon</t>
  </si>
  <si>
    <t>Metals - High grade steel - 36NiCr6</t>
  </si>
  <si>
    <t>film PP 50 mu in power plant</t>
  </si>
  <si>
    <t> Gambia</t>
  </si>
  <si>
    <t>Metals - High grade steel - 37MnSi5</t>
  </si>
  <si>
    <t>film PP+PVDC 62 mu in power plant</t>
  </si>
  <si>
    <t> Georgia</t>
  </si>
  <si>
    <t>Metals - High grade steel - 42CrMo4</t>
  </si>
  <si>
    <t>film PS (shrink) 50 mu in power plant</t>
  </si>
  <si>
    <t> Germany</t>
  </si>
  <si>
    <t>Metals - High grade steel - 50 CrV4</t>
  </si>
  <si>
    <t>film PVC (stiff, shrink) 50 mu in power plant</t>
  </si>
  <si>
    <t> Ghana</t>
  </si>
  <si>
    <t>Metals - High grade steel - C15</t>
  </si>
  <si>
    <t>anaerobic digestion (fermentation) cow dung</t>
  </si>
  <si>
    <t> Gibraltar</t>
  </si>
  <si>
    <t>Metals - High grade steel - C35</t>
  </si>
  <si>
    <t>anaerobic digestion (fermentation) food waste</t>
  </si>
  <si>
    <t> Greece</t>
  </si>
  <si>
    <t>anaerobic digestion (fermentation) garden waste</t>
  </si>
  <si>
    <t> Greenland</t>
  </si>
  <si>
    <t>Metals - High grade steel - C55</t>
  </si>
  <si>
    <t>composting biodegradable plastics</t>
  </si>
  <si>
    <t> Grenada</t>
  </si>
  <si>
    <t>Metals - High grade steel - C60</t>
  </si>
  <si>
    <t>composting organic waste (without transport)</t>
  </si>
  <si>
    <t> Guadeloupe</t>
  </si>
  <si>
    <t>Metals - Indium, CRM (EoL-RIR= 0%)</t>
  </si>
  <si>
    <t>landfill (inert waste, not biodegradable)</t>
  </si>
  <si>
    <t> Guam</t>
  </si>
  <si>
    <t>Metals - Lead (primary)</t>
  </si>
  <si>
    <t>landfill organic waste without CH4 emission prevention</t>
  </si>
  <si>
    <t> Guatemala</t>
  </si>
  <si>
    <t>Metals - Lead (secondary)</t>
  </si>
  <si>
    <t>plastic waste, collection&amp;sorting</t>
  </si>
  <si>
    <t> Guernsey</t>
  </si>
  <si>
    <t>Metals - Lead trade mix ( 20% prim 80% sec)</t>
  </si>
  <si>
    <t>Scrap separation Mn, Fe, Cu, Ni and Zn</t>
  </si>
  <si>
    <t> Guinea</t>
  </si>
  <si>
    <t>Metals - Lithium (EoL-RIR = 0%)</t>
  </si>
  <si>
    <t>Scrap, collection&amp;sorting (alum.)</t>
  </si>
  <si>
    <t> Guinea-Bissau</t>
  </si>
  <si>
    <t>Metals - Magnesium, CRM (primary)</t>
  </si>
  <si>
    <t>Scrap, collection&amp;sorting (copper)</t>
  </si>
  <si>
    <t> Guyana</t>
  </si>
  <si>
    <t>Metals - Magnesium, CRM (secondary)</t>
  </si>
  <si>
    <t>Scrap, collection&amp;sorting (iron and glass)</t>
  </si>
  <si>
    <t> Haiti</t>
  </si>
  <si>
    <t>Metals - Magnesium, CRM, trade mix (93% prim 7% sec)</t>
  </si>
  <si>
    <t>Scrap, collection&amp;sorting (other non-ferro metals)</t>
  </si>
  <si>
    <t> Heard Island and McDonald Islands</t>
  </si>
  <si>
    <t>Metals - Manganese (EoL_RIR= 9%)</t>
  </si>
  <si>
    <t>Scrap, collection&amp;sorting (Pb)</t>
  </si>
  <si>
    <t> Holy See</t>
  </si>
  <si>
    <t>Metals - Mercury (virgin)</t>
  </si>
  <si>
    <t>Scrap, collection&amp;sorting (Stainless st)</t>
  </si>
  <si>
    <t> Honduras</t>
  </si>
  <si>
    <t>Metals - Molybdenum (EoL-RIR = 9%)</t>
  </si>
  <si>
    <t>Waste to recycling prosesses</t>
  </si>
  <si>
    <t> Hong Kong</t>
  </si>
  <si>
    <t>Metals - Nickel (primary)</t>
  </si>
  <si>
    <t> Hungary</t>
  </si>
  <si>
    <t>Metals - Nickel (secondary)</t>
  </si>
  <si>
    <t> Iceland</t>
  </si>
  <si>
    <t>Metals - Nickel trade mix (84% prim 16% sec)</t>
  </si>
  <si>
    <t> India</t>
  </si>
  <si>
    <t>Metals - Niobium</t>
  </si>
  <si>
    <t> Indonesia</t>
  </si>
  <si>
    <t>Metals - Palladium, CRM (primary)</t>
  </si>
  <si>
    <t> Iran, Islamic Republic of</t>
  </si>
  <si>
    <t>Metals - Palladium, CRM (secondary)</t>
  </si>
  <si>
    <t> Iraq</t>
  </si>
  <si>
    <t>Metals - Palladium, CRM, trade mix (67% prim 33% sec)</t>
  </si>
  <si>
    <t> Ireland</t>
  </si>
  <si>
    <t>Metals - Platinum, CRM (primary)</t>
  </si>
  <si>
    <t> Isle of Man</t>
  </si>
  <si>
    <t>Metals - Platinum, CRM (secondary)</t>
  </si>
  <si>
    <t> Israel</t>
  </si>
  <si>
    <t>Metals - Platinum, CRM, trade mix (75% prim 25% sec)</t>
  </si>
  <si>
    <t> Italy</t>
  </si>
  <si>
    <t>Metals - Rare earth - Cerium</t>
  </si>
  <si>
    <t> Jamaica</t>
  </si>
  <si>
    <t>Metals - Rare earth - Dysprosium</t>
  </si>
  <si>
    <t> Japan</t>
  </si>
  <si>
    <t>Metals - Rare earth - Erbium</t>
  </si>
  <si>
    <t> Jersey</t>
  </si>
  <si>
    <t>Metals - Rare earth - Eutropium</t>
  </si>
  <si>
    <t> Jordan</t>
  </si>
  <si>
    <t>Metals - Rare earth - Gadolinium</t>
  </si>
  <si>
    <t> Kazakhstan</t>
  </si>
  <si>
    <t>Metals - Rare earth - Lanthanum</t>
  </si>
  <si>
    <t> Kenya</t>
  </si>
  <si>
    <t>Metals - Rare earth - Mischmetal: Cerium 67%, lanthanum 20%, Neodimium 11%, rest 2</t>
  </si>
  <si>
    <t> Kiribati</t>
  </si>
  <si>
    <t>Metals - Rare earth - Neodymium</t>
  </si>
  <si>
    <t> Korea, Democratic People's Republic of</t>
  </si>
  <si>
    <t>Metals - Rare earth - Praseodymium</t>
  </si>
  <si>
    <t> Korea, Republic of</t>
  </si>
  <si>
    <t>Metals - Rare earth - Samarium</t>
  </si>
  <si>
    <t> Kuwait</t>
  </si>
  <si>
    <t>Metals - Rare earth - Scandium</t>
  </si>
  <si>
    <t> Kyrgyzstan</t>
  </si>
  <si>
    <t>Metals - Rare earth - Terbium</t>
  </si>
  <si>
    <t> Lao People's Democratic Republic</t>
  </si>
  <si>
    <t>Metals - Rare earth - Ytterbium</t>
  </si>
  <si>
    <t> Latvia</t>
  </si>
  <si>
    <t>Metals - Rare earth - Yttrium</t>
  </si>
  <si>
    <t> Lebanon</t>
  </si>
  <si>
    <t>Metals - Rhenium</t>
  </si>
  <si>
    <t> Lesotho</t>
  </si>
  <si>
    <t>Metals - Rhodium, CRM (primary)</t>
  </si>
  <si>
    <t> Liberia</t>
  </si>
  <si>
    <t>Metals - Rhodium, CRM (secondary)</t>
  </si>
  <si>
    <t> Libya</t>
  </si>
  <si>
    <t>Metals - Rhodium, CRM, trade mix (64% prim 36% sec)</t>
  </si>
  <si>
    <t> Liechtenstein</t>
  </si>
  <si>
    <t>Metals - Silicon (metallurgical) for steel</t>
  </si>
  <si>
    <t> Lithuania</t>
  </si>
  <si>
    <t>Metals - Silver (primary)</t>
  </si>
  <si>
    <t> Luxembourg</t>
  </si>
  <si>
    <t>Metals - Silver (secondary)</t>
  </si>
  <si>
    <t> Macao</t>
  </si>
  <si>
    <t>Metals - Silver trade mix (81% prim 19% sec)</t>
  </si>
  <si>
    <t> Madagascar</t>
  </si>
  <si>
    <t>Metals - Stainless steel - X20Cr13 (420) 23% inox scrap (China)</t>
  </si>
  <si>
    <t> Malawi</t>
  </si>
  <si>
    <t>Metals - Stainless steel - X20Cr13 (420) 44% inox scrap (World)</t>
  </si>
  <si>
    <t> Malaysia</t>
  </si>
  <si>
    <t>Metals - Stainless steel - X20Cr13 (420) 70% inox scrap (EU, USA)</t>
  </si>
  <si>
    <t> Maldives</t>
  </si>
  <si>
    <t>Metals - Stainless steel - X5CrNi18 (304) 23% inox scrap (China)</t>
  </si>
  <si>
    <t> Mali</t>
  </si>
  <si>
    <t>Metals - Stainless steel - X5CrNi18 (304) 44% inox scrap (World)</t>
  </si>
  <si>
    <t> Malta</t>
  </si>
  <si>
    <t>Metals - Stainless steel - X5CrNi18 (304) 70% inox scrap (EU, USA)</t>
  </si>
  <si>
    <t> Marshall Islands</t>
  </si>
  <si>
    <t>Metals - Stainless steel - X5CrNiMo18 (316) 23% inox scrap (China)</t>
  </si>
  <si>
    <t> Martinique</t>
  </si>
  <si>
    <t>Metals - Stainless steel - X5CrNiMo18 (316) 44% inox scrap (World)</t>
  </si>
  <si>
    <t> Mauritania</t>
  </si>
  <si>
    <t> Mauritius</t>
  </si>
  <si>
    <t>Metals - Steel (21% sec = standard mix average) EU hot rolled coil</t>
  </si>
  <si>
    <t> Mayotte</t>
  </si>
  <si>
    <t>Metals - Steel (secondary), beams, sheet</t>
  </si>
  <si>
    <t> Mexico</t>
  </si>
  <si>
    <t>Metals - Steel beams, pipes, sheet (from trade mix 44% recycled)</t>
  </si>
  <si>
    <t> Micronesia, Federated States of</t>
  </si>
  <si>
    <t>Metals - Steel hot rolled sheet USA</t>
  </si>
  <si>
    <t> Moldova, Republic of</t>
  </si>
  <si>
    <t>Metals - Strontium</t>
  </si>
  <si>
    <t> Monaco</t>
  </si>
  <si>
    <t>Metals - Tantalum (EoL-RIR = 87%)</t>
  </si>
  <si>
    <t> Mongolia</t>
  </si>
  <si>
    <t>Metals - Tellurium (EoL-RIR = 1%)</t>
  </si>
  <si>
    <t> Montenegro</t>
  </si>
  <si>
    <t>Metals - Thallium</t>
  </si>
  <si>
    <t> Montserrat</t>
  </si>
  <si>
    <t>Metals - Thorium</t>
  </si>
  <si>
    <t> Morocco</t>
  </si>
  <si>
    <t>Metals - Tin (virgin)</t>
  </si>
  <si>
    <t> Mozambique</t>
  </si>
  <si>
    <t>Metals - Titanium (primary)</t>
  </si>
  <si>
    <t> Myanmar</t>
  </si>
  <si>
    <t>Metals - Titanium (secondary)</t>
  </si>
  <si>
    <t> Namibia</t>
  </si>
  <si>
    <t>Metals - Titanium trade mix (99% prim, 1% sec)</t>
  </si>
  <si>
    <t> Nauru</t>
  </si>
  <si>
    <t>Metals - Tungsten, CRM (EoL-RIR=42%)</t>
  </si>
  <si>
    <t> Nepal</t>
  </si>
  <si>
    <t>Metals - Vanadium (primary)</t>
  </si>
  <si>
    <t> Netherlands, Kingdom of the</t>
  </si>
  <si>
    <t>Metals - Vanadium trade mix (99% prim 1% sec)</t>
  </si>
  <si>
    <t> New Caledonia</t>
  </si>
  <si>
    <t>Metals - Zinc (primary)</t>
  </si>
  <si>
    <t> New Zealand</t>
  </si>
  <si>
    <t>Metals - Zinc (secondary)</t>
  </si>
  <si>
    <t> Nicaragua</t>
  </si>
  <si>
    <t>Metals - Zinc trade mix (86% prim 14% sec)</t>
  </si>
  <si>
    <t> Niger</t>
  </si>
  <si>
    <t>Paper - Board (solid) and recycled paper (test liner and fluting)</t>
  </si>
  <si>
    <t> Nigeria</t>
  </si>
  <si>
    <t>Paper - Brown paper (kraft liner), FSC</t>
  </si>
  <si>
    <t> Niue</t>
  </si>
  <si>
    <t>Paper - Brown paper (kraft liner), FSC 70 gr/m2</t>
  </si>
  <si>
    <t> Norfolk Island</t>
  </si>
  <si>
    <t>Paper - Brown paper (kraft liner), wood waste based</t>
  </si>
  <si>
    <t> North Macedonia</t>
  </si>
  <si>
    <t>Paper - Moulded fibre products.</t>
  </si>
  <si>
    <t> Northern Mariana Islands</t>
  </si>
  <si>
    <t>Paper - Paper, woodfree uncoated, bleached, FSC</t>
  </si>
  <si>
    <t> Norway</t>
  </si>
  <si>
    <t>Paper - Paper, woodfree uncoated, bleached, FSC 80 gr/m2</t>
  </si>
  <si>
    <t> Oman</t>
  </si>
  <si>
    <t>Paper - Paper, woodfree uncoated, bleached, waste wood based</t>
  </si>
  <si>
    <t> Pakistan</t>
  </si>
  <si>
    <t>Paper - Semichemical fluting, FSC</t>
  </si>
  <si>
    <t> Palau</t>
  </si>
  <si>
    <t>Paper - Semichemical fluting, wood waste based</t>
  </si>
  <si>
    <t> Palestine, State of</t>
  </si>
  <si>
    <t>Plastics - ABS (Acrylonitrile butadiene styrene)</t>
  </si>
  <si>
    <t> Panama</t>
  </si>
  <si>
    <t>Plastics - ABS (Acrylonitrile butadiene styrene) chemical upcycled</t>
  </si>
  <si>
    <t> Papua New Guinea</t>
  </si>
  <si>
    <t>Plastics - ABS 30% glass fibre</t>
  </si>
  <si>
    <t> Paraguay</t>
  </si>
  <si>
    <t>Plastics - bio-PE (Polyethylene) not biodegradable</t>
  </si>
  <si>
    <t> Peru</t>
  </si>
  <si>
    <t>Plastics - BR (butadiene rubber)</t>
  </si>
  <si>
    <t> Philippines</t>
  </si>
  <si>
    <t>Plastics - BR and IIR (butadiene rubber and butyl rubber) in tires</t>
  </si>
  <si>
    <t> Pitcairn</t>
  </si>
  <si>
    <t>Plastics - CA (Cellelose acetate, tetra, bio-degradable) chemical upcyc</t>
  </si>
  <si>
    <t> Poland</t>
  </si>
  <si>
    <t>Plastics - CA (Cellulose polymers, biodegradable)</t>
  </si>
  <si>
    <t> Portugal</t>
  </si>
  <si>
    <t>Plastics - CFRP 25% carbon</t>
  </si>
  <si>
    <t> Puerto Rico</t>
  </si>
  <si>
    <t>Plastics - EPDM (ethylene propylene diene monomer rubber)</t>
  </si>
  <si>
    <t> Qatar</t>
  </si>
  <si>
    <t>Plastics - Epoxy resin</t>
  </si>
  <si>
    <t> Réunion</t>
  </si>
  <si>
    <t>Plastics - EVA (ethylene vinyl acetate rubber)</t>
  </si>
  <si>
    <t> Romania</t>
  </si>
  <si>
    <t>Plastics - EVA (Ethylene vinyl acetate) chemical upcycled</t>
  </si>
  <si>
    <t> Russian Federation</t>
  </si>
  <si>
    <t>Plastics - Flexible Polymeer Foam (PE), chemical upcycled</t>
  </si>
  <si>
    <t> Rwanda</t>
  </si>
  <si>
    <t>Plastics - Ionomer</t>
  </si>
  <si>
    <t> Saint Barthélemy</t>
  </si>
  <si>
    <t>Plastics - Ionomer, chemical upcycled</t>
  </si>
  <si>
    <t> Saint Helena, Ascension and Tristan da Cunha</t>
  </si>
  <si>
    <t>Plastics - IR (polyisoprene rubber)</t>
  </si>
  <si>
    <t> Saint Kitts and Nevis</t>
  </si>
  <si>
    <t>Plastics - Mechanical recycled pellets (rPET, rPE, rPP, rPVC), downcycl</t>
  </si>
  <si>
    <t> Saint Lucia</t>
  </si>
  <si>
    <t>Plastics - MF (melamine formaldehyde resin)</t>
  </si>
  <si>
    <t> Saint Martin (French part)</t>
  </si>
  <si>
    <t>Plastics - Moulded Recycled mixed polymer (downcycled)</t>
  </si>
  <si>
    <t> Saint Pierre and Miquelon</t>
  </si>
  <si>
    <t>Plastics - Natural rubber</t>
  </si>
  <si>
    <t> Saint Vincent and the Grenadines</t>
  </si>
  <si>
    <t>Plastics - NBR (nitrile rubber)</t>
  </si>
  <si>
    <t> Samoa</t>
  </si>
  <si>
    <t>Plastics - PA (Nylons) chemical upcycled</t>
  </si>
  <si>
    <t> San Marino</t>
  </si>
  <si>
    <t>Plastics - PA 6 (Nylon 6, Polyamide 6)</t>
  </si>
  <si>
    <t> Sao Tome and Principe</t>
  </si>
  <si>
    <t>Plastics - PA 6 GF30</t>
  </si>
  <si>
    <t> Saudi Arabia</t>
  </si>
  <si>
    <t>Plastics - PA 66 (Nylon 66, Polyamide 6-6)</t>
  </si>
  <si>
    <t> Senegal</t>
  </si>
  <si>
    <t>Plastics - PA 66 GF30</t>
  </si>
  <si>
    <t> Serbia</t>
  </si>
  <si>
    <t>Plastics - PA-11 (Nylon-11), bio-based not biodegradable</t>
  </si>
  <si>
    <t> Seychelles</t>
  </si>
  <si>
    <t>Plastics - PA-11 (Nylon-11), not biodegradable, chemical upcycled</t>
  </si>
  <si>
    <t> Sierra Leone</t>
  </si>
  <si>
    <t>Plastics - PB-1 (Polybutylene)</t>
  </si>
  <si>
    <t> Singapore</t>
  </si>
  <si>
    <t>Plastics - PBAT (polybutylene adipate-co-terephthalate, biodegradable t</t>
  </si>
  <si>
    <t> Sint Maarten (Dutch part)</t>
  </si>
  <si>
    <t>Plastics - PBS (Polybutylene succinate, biodegradable thermoplastic)</t>
  </si>
  <si>
    <t> Slovakia</t>
  </si>
  <si>
    <t>Plastics - PBS biodegradeble plastic chemical upcycled</t>
  </si>
  <si>
    <t> Slovenia</t>
  </si>
  <si>
    <t>Plastics - PBS-Starch 50%-50% blend biodegradable plastic</t>
  </si>
  <si>
    <t> Solomon Islands</t>
  </si>
  <si>
    <t>Plastics - PC (Polycarbonate)</t>
  </si>
  <si>
    <t> Somalia</t>
  </si>
  <si>
    <t>Plastics - PC (Polycarbonate) chemical upclycled</t>
  </si>
  <si>
    <t> South Africa</t>
  </si>
  <si>
    <t>Plastics - PC 30% glass fibre</t>
  </si>
  <si>
    <t> South Georgia and the South Sandwich Islands</t>
  </si>
  <si>
    <t>Plastics - PE (HDPE, High density Polyethylene)</t>
  </si>
  <si>
    <t> South Sudan</t>
  </si>
  <si>
    <t>Plastics - PE (LDPE, Low density Polyethylene)</t>
  </si>
  <si>
    <t> Spain</t>
  </si>
  <si>
    <t>Plastics - PE (LLDPE, Linear low density Polyethylene)</t>
  </si>
  <si>
    <t> Sri Lanka</t>
  </si>
  <si>
    <t>Plastics - PE (Polyethylene) chemical upcycled</t>
  </si>
  <si>
    <t> Sudan</t>
  </si>
  <si>
    <t>Plastics - PE (Polyethylene) expanded</t>
  </si>
  <si>
    <t> Suriname</t>
  </si>
  <si>
    <t>Plastics - PE-biobased, not biodegradable, chemical upcycled</t>
  </si>
  <si>
    <t> Svalbard and Jan Mayen</t>
  </si>
  <si>
    <t>Plastics - PEEK (Polyetheretherketone), obsolete, moved to Special plas</t>
  </si>
  <si>
    <t> Sweden</t>
  </si>
  <si>
    <t>Plastics - PEF (not biodegradable) to replace PET</t>
  </si>
  <si>
    <t> Switzerland</t>
  </si>
  <si>
    <t>Plastics - PET (Polyethylene terephthalate) chemical upcycled</t>
  </si>
  <si>
    <t> Syrian Arab Republic</t>
  </si>
  <si>
    <t>Plastics - PET 30% glass fibre</t>
  </si>
  <si>
    <t> Taiwan</t>
  </si>
  <si>
    <t>Plastics - PET amorphous</t>
  </si>
  <si>
    <t> Tajikistan</t>
  </si>
  <si>
    <t>Plastics - PET bottle grade</t>
  </si>
  <si>
    <t> Tanzania, United Republic of</t>
  </si>
  <si>
    <t>Plastics - PF (phenol formaldehyde resin)</t>
  </si>
  <si>
    <t> Thailand</t>
  </si>
  <si>
    <t>Plastics - PHA (Polyhydroxyalkanoates, biodegradable)</t>
  </si>
  <si>
    <t> Timor-Leste</t>
  </si>
  <si>
    <t>Plastics - PHA (Polyhydroxyalkanoates, biodegradeble), chemical upcycle</t>
  </si>
  <si>
    <t> Togo</t>
  </si>
  <si>
    <t>Plastics - Phenolics (Bakelite)</t>
  </si>
  <si>
    <t> Tokelau</t>
  </si>
  <si>
    <t>Plastics - PLA (Polylactide, biodegradable)</t>
  </si>
  <si>
    <t> Tonga</t>
  </si>
  <si>
    <t>Plastics - PLA (Polylactide, starch based biodegradeble plastic), chemi</t>
  </si>
  <si>
    <t> Trinidad and Tobago</t>
  </si>
  <si>
    <t>Plastics - PMMA (Polymethyl methacrylate)</t>
  </si>
  <si>
    <t> Tunisia</t>
  </si>
  <si>
    <t>Plastics - PMMA (Polymethyl methacrylate) chemical upcycled</t>
  </si>
  <si>
    <t> Türkiye</t>
  </si>
  <si>
    <t>Plastics - Polychloroprene (Neoprene , CR) rubber</t>
  </si>
  <si>
    <t> Turkmenistan</t>
  </si>
  <si>
    <t>Plastics - Polyester (unsaturated resin)</t>
  </si>
  <si>
    <t> Turks and Caicos Islands</t>
  </si>
  <si>
    <t>Plastics - POM (Polyoxymethyleen, polyacetaal)</t>
  </si>
  <si>
    <t> Tuvalu</t>
  </si>
  <si>
    <t>Plastics - POM (Polyoxymethylene) chemical upcycled</t>
  </si>
  <si>
    <t> Uganda</t>
  </si>
  <si>
    <t>Plastics - PP (Polypropylene)</t>
  </si>
  <si>
    <t> Ukraine</t>
  </si>
  <si>
    <t>Plastics - PP (Polypropylene) chemical upcycled</t>
  </si>
  <si>
    <t> United Arab Emirates</t>
  </si>
  <si>
    <t>Plastics - PP GF30</t>
  </si>
  <si>
    <t> United Kingdom of Great Britain and Northern Ireland</t>
  </si>
  <si>
    <t>Plastics - PS (EPS, expandable polystyrene, white)</t>
  </si>
  <si>
    <t> United States Minor Outlying Islands</t>
  </si>
  <si>
    <t>Plastics - PS (GPPS, general purpose polystyrene)</t>
  </si>
  <si>
    <t> United States of America</t>
  </si>
  <si>
    <t>Plastics - PS (HIPS, high impact polysyrene)</t>
  </si>
  <si>
    <t> Uruguay</t>
  </si>
  <si>
    <t>Plastics - PS (Polystyrene) chemical upcycled</t>
  </si>
  <si>
    <t> Uzbekistan</t>
  </si>
  <si>
    <t>Plastics - PTFE (Teflon), chemical upcycled</t>
  </si>
  <si>
    <t> Vanuatu</t>
  </si>
  <si>
    <t>Plastics - PTFE (Teflon, Polytetrafluoroethylene)</t>
  </si>
  <si>
    <t> Venezuela, Bolivarian Republic of</t>
  </si>
  <si>
    <t>Plastics - PTT (Polyltrimethylene terephthalate)</t>
  </si>
  <si>
    <t> Viet Nam</t>
  </si>
  <si>
    <t>Plastics - PTT (Polyltrimethylene terephthalate), chemical upcycled</t>
  </si>
  <si>
    <t> Virgin Islands (British)</t>
  </si>
  <si>
    <t>Plastics - PU (polyurethane) rubber for shoe soles</t>
  </si>
  <si>
    <t> Virgin Islands (U.S.)</t>
  </si>
  <si>
    <t>Plastics - PUR (Polyurethane) chemical upcycled</t>
  </si>
  <si>
    <t> Wallis and Futuna</t>
  </si>
  <si>
    <t>Plastics - PUR flex. block foam TDI</t>
  </si>
  <si>
    <t> Western Sahara</t>
  </si>
  <si>
    <t>Plastics - PUR flex. moulded  TDI with flame retardant</t>
  </si>
  <si>
    <t> Yemen</t>
  </si>
  <si>
    <t>Plastics - PUR flex. moulded TDI</t>
  </si>
  <si>
    <t> Zambia</t>
  </si>
  <si>
    <t>Plastics - PUR flex. moulded. MDI</t>
  </si>
  <si>
    <t> Zimbabwe</t>
  </si>
  <si>
    <t>Plastics - PUR rigid foam MDI</t>
  </si>
  <si>
    <t>Plastics - PVC (Polyvinylchloride emulsion polymerised)</t>
  </si>
  <si>
    <t>Plastics - PVC (Polyvinylchloride suspension polymerised)</t>
  </si>
  <si>
    <t>Plastics - PVC (Polyvinylchloride) chemical upcycled</t>
  </si>
  <si>
    <t>Plastics - PVC (Polyvinylchloride, trade mix)</t>
  </si>
  <si>
    <t>Plastics - PVDC (Polyvinyliden chloride)</t>
  </si>
  <si>
    <t>Plastics - PVOH (Polyvinyl alcohol) and PVA (Polyvinyl acetate, wood gluel)</t>
  </si>
  <si>
    <t>Plastics - SAN (Styrene-acrylonitrile copolymer)</t>
  </si>
  <si>
    <t>Plastics - SBR (Styrene butadiene rubber)</t>
  </si>
  <si>
    <t>Plastics - Silicone rubber (PDMS)</t>
  </si>
  <si>
    <t>Plastics - SMC and DMC 25% GL</t>
  </si>
  <si>
    <t>Plastics - SMC and DMC 50% GL</t>
  </si>
  <si>
    <t>Plastics - Starch-PBS 50%-50% blend biodegradeble plastic chemical upcy</t>
  </si>
  <si>
    <t>Plastics - UF (urea-formaldehyde resin)</t>
  </si>
  <si>
    <t>Textiles - Acryl (100% Acrylonitrile) polymer pellet production</t>
  </si>
  <si>
    <t>Textiles - BioCotton fibre from China/India (without global seatranspor</t>
  </si>
  <si>
    <t>Textiles - Cotton fibre from China/India (without global seatransport)</t>
  </si>
  <si>
    <t>Textiles - Cotton fibre from USA (without global seatransport)</t>
  </si>
  <si>
    <t>Textiles - Cotton fibre trade mix (without global seatransport)</t>
  </si>
  <si>
    <t>Textiles - Elastane (polyurethane) polymer pellet production</t>
  </si>
  <si>
    <t>Textiles - Fleece from recycled PET bottles</t>
  </si>
  <si>
    <t>Textiles - Jute fibre trade mix, degummed</t>
  </si>
  <si>
    <t>Textiles - Jute fibre, India, irrigation, degummed</t>
  </si>
  <si>
    <t>Textiles - Jute fibre, India, rain fed, degummed with renewable fuel</t>
  </si>
  <si>
    <t>Textiles - Kenaf fibre, India, degummed</t>
  </si>
  <si>
    <t>Textiles - Kenaf fibre, Italy, degummed with renewable fuel</t>
  </si>
  <si>
    <t>Textiles - Nylon polymer pellet production</t>
  </si>
  <si>
    <t>Textiles - PET polymer pellet production</t>
  </si>
  <si>
    <t>Textiles - PLA (polylactide) pellet production</t>
  </si>
  <si>
    <t>Textiles - Sorona (PTT) biobased</t>
  </si>
  <si>
    <t>Textiles - Viscose production</t>
  </si>
  <si>
    <t>Textiles - Wool from Australia, transported to Rotterdam</t>
  </si>
  <si>
    <t>Wood - Acetylated Radiata pine = durable wood, s.g. 510 kg/m3 (Neth</t>
  </si>
  <si>
    <t>Wood - Acetylated Scots pine = durable wood, s.g. 540 kg/m3 (Nether</t>
  </si>
  <si>
    <t>Wood - Average wood non-FSC</t>
  </si>
  <si>
    <t>Wood - Bamboo (local at forest road, China)</t>
  </si>
  <si>
    <t>Wood - CCA wood (Scots pine with Cromium, Copper and Asenic) incl E</t>
  </si>
  <si>
    <t>Wood - Cork at factory gate in Portugal 150 kg/m3</t>
  </si>
  <si>
    <t>Wood - Cork at forest road 150 kg/m3</t>
  </si>
  <si>
    <t>Wood - Cork granulate 150 kg/m3</t>
  </si>
  <si>
    <t xml:space="preserve">Wood - Cork granulate glued = aggregate (e.g. slab for insulation) </t>
  </si>
  <si>
    <t>Wood - MDF at factury gate</t>
  </si>
  <si>
    <t>Wood - Particle board  standard (Rotterdam)</t>
  </si>
  <si>
    <t>Wood - Particle board biodegradable at factury gate</t>
  </si>
  <si>
    <t>Wood - Particle board high humidity P5 (Rotterdam)</t>
  </si>
  <si>
    <t>Wood - Plato wood = thermal treated European Spruce, s.g. 420 kg/m3</t>
  </si>
  <si>
    <t>Wood - Plywood Bamboo (density approx 700 kg/m3)</t>
  </si>
  <si>
    <t xml:space="preserve">Wood - Plywood, indoor use FSC/PEFC (softwood 600 kg/m3) </t>
  </si>
  <si>
    <t>Wood - Plywood, outdoor use, Okoumei plantation FSC/PEFC (500 kg/m3)</t>
  </si>
  <si>
    <t>Family</t>
  </si>
  <si>
    <t>Metals_Metalen</t>
  </si>
  <si>
    <t>Organics_Organische.materialen</t>
  </si>
  <si>
    <t>Thermoplastics_Thermoplasten</t>
  </si>
  <si>
    <t>Thermosets_Thermoharders</t>
  </si>
  <si>
    <t>Elastomers_Elastomeren</t>
  </si>
  <si>
    <t>Ceramics_Keramiek</t>
  </si>
  <si>
    <t>Composites_Composieten</t>
  </si>
  <si>
    <t>Chemicals_Chemische.stoffen</t>
  </si>
  <si>
    <t>Other_Anders</t>
  </si>
  <si>
    <t>Unknown_Onbekend</t>
  </si>
  <si>
    <t>Aluminium [Aluminium]</t>
  </si>
  <si>
    <t>Paper(board) [Papier/karton]</t>
  </si>
  <si>
    <t>Epoxy [Epoxy]</t>
  </si>
  <si>
    <t>Natural rubber [Natuurlijk rubber]</t>
  </si>
  <si>
    <t>Glass [Glas]</t>
  </si>
  <si>
    <t>Cement [Cement]</t>
  </si>
  <si>
    <t>Additive [Additief]</t>
  </si>
  <si>
    <t>Other [Anders]</t>
  </si>
  <si>
    <t>Unknown [Onbekend]</t>
  </si>
  <si>
    <t>Brass [Messing]</t>
  </si>
  <si>
    <t>Wood [Hout]</t>
  </si>
  <si>
    <t>PA</t>
  </si>
  <si>
    <t>Polyester [Polyester]</t>
  </si>
  <si>
    <t>Silicone rubber [Silicone rubber]</t>
  </si>
  <si>
    <t>Mineral wool [Glaswol/steenwol]</t>
  </si>
  <si>
    <t>Concrete [Beton]</t>
  </si>
  <si>
    <t>Mineral oil [Minerale olie]</t>
  </si>
  <si>
    <t>Bronze [Brons]</t>
  </si>
  <si>
    <t>Unknown organic material [Onbekend organisch materiaal]</t>
  </si>
  <si>
    <t>PE (HDPE/LDPE/LLDPE)</t>
  </si>
  <si>
    <t>Polyurethane [PUR]</t>
  </si>
  <si>
    <t>Unknown elastomer [Onbekend elastomeer]</t>
  </si>
  <si>
    <t>Stone [Steen]</t>
  </si>
  <si>
    <t>Fiber composite [Vezelcomposiet]</t>
  </si>
  <si>
    <t>Paint/primer [Lak/primer]</t>
  </si>
  <si>
    <t>Copper [Koper]</t>
  </si>
  <si>
    <t>Other organic material [Ander organisch materiaal]</t>
  </si>
  <si>
    <t>Unknown thermoset [Onbekende thermoharder]</t>
  </si>
  <si>
    <t>Other elastomer [Ander elastomeer]</t>
  </si>
  <si>
    <t>Unknown ceramic [Onbekend keramiek]</t>
  </si>
  <si>
    <t>Unknown composite [Onbekend composiet]</t>
  </si>
  <si>
    <t>Unknown chemical [Onbekende chemische stof]</t>
  </si>
  <si>
    <t>Magnesium [Magnesium]</t>
  </si>
  <si>
    <t>PLA</t>
  </si>
  <si>
    <t>Other thermoset [Andere thermoharder]</t>
  </si>
  <si>
    <t>Other ceramic [Ander keramiek]</t>
  </si>
  <si>
    <t>Other composite [Ander composiet]</t>
  </si>
  <si>
    <t>Other chemical [Andere chemische stof]</t>
  </si>
  <si>
    <t>Nickel [Nikkel]</t>
  </si>
  <si>
    <t>PMMA</t>
  </si>
  <si>
    <t>Stainless steel [Roestvast staal]</t>
  </si>
  <si>
    <t>PTFE (Teflon)</t>
  </si>
  <si>
    <t>Steel [Staal]</t>
  </si>
  <si>
    <t>Zinc [Zink]</t>
  </si>
  <si>
    <t>(E)PS</t>
  </si>
  <si>
    <t>Unknown metal [Onbekend metaal]</t>
  </si>
  <si>
    <t>Other metal [Ander metaal]</t>
  </si>
  <si>
    <t>Unknown thermoplastic [Onbekende thermoplast]</t>
  </si>
  <si>
    <t>Other thermoplastic [Andere thermoplast]</t>
  </si>
  <si>
    <t xml:space="preserve">Basic Service Information
</t>
  </si>
  <si>
    <r>
      <rPr>
        <b/>
        <sz val="11"/>
        <color theme="0"/>
        <rFont val="Calibri"/>
        <family val="2"/>
      </rPr>
      <t>Climate change: greenhouse gas emissions</t>
    </r>
    <r>
      <rPr>
        <b/>
        <sz val="11"/>
        <rFont val="Calibri"/>
        <family val="2"/>
      </rPr>
      <t xml:space="preserve">
</t>
    </r>
    <r>
      <rPr>
        <b/>
        <i/>
        <sz val="11"/>
        <color theme="0" tint="-0.34998626667073579"/>
        <rFont val="Calibri"/>
        <family val="2"/>
      </rPr>
      <t>Klimaatverandering: broeikasgasemissies</t>
    </r>
  </si>
  <si>
    <r>
      <t xml:space="preserve">Service description
</t>
    </r>
    <r>
      <rPr>
        <b/>
        <i/>
        <sz val="10"/>
        <color theme="1" tint="0.499984740745262"/>
        <rFont val="Calibri"/>
        <family val="2"/>
      </rPr>
      <t>Artikelnaam</t>
    </r>
  </si>
  <si>
    <r>
      <t xml:space="preserve">Units delivered
</t>
    </r>
    <r>
      <rPr>
        <b/>
        <i/>
        <sz val="10"/>
        <color theme="1" tint="0.499984740745262"/>
        <rFont val="Calibri"/>
        <family val="2"/>
      </rPr>
      <t>Aantal geleverd</t>
    </r>
  </si>
  <si>
    <r>
      <t xml:space="preserve">Unit description
</t>
    </r>
    <r>
      <rPr>
        <b/>
        <i/>
        <sz val="10"/>
        <color theme="1" tint="0.499984740745262"/>
        <rFont val="Calibri"/>
        <family val="2"/>
      </rPr>
      <t>Eenheid</t>
    </r>
  </si>
  <si>
    <r>
      <rPr>
        <b/>
        <sz val="10"/>
        <color rgb="FF000000"/>
        <rFont val="Calibri"/>
        <family val="2"/>
      </rPr>
      <t xml:space="preserve">Country of origin
</t>
    </r>
    <r>
      <rPr>
        <b/>
        <i/>
        <sz val="10"/>
        <color rgb="FF808080"/>
        <rFont val="Calibri"/>
        <family val="2"/>
      </rPr>
      <t>Land van herkomst</t>
    </r>
  </si>
  <si>
    <r>
      <t xml:space="preserve">Greenhouse gas emissions per unit (in kg CO2eq)
</t>
    </r>
    <r>
      <rPr>
        <b/>
        <i/>
        <sz val="10"/>
        <color theme="1" tint="0.499984740745262"/>
        <rFont val="Calibri"/>
        <family val="2"/>
      </rPr>
      <t>Broeikasgas-emissies per stuk 
(in kg CO2eq)</t>
    </r>
  </si>
  <si>
    <r>
      <rPr>
        <b/>
        <sz val="10"/>
        <color rgb="FF000000"/>
        <rFont val="Calibri"/>
        <family val="2"/>
      </rPr>
      <t xml:space="preserve">Total greenhouse gas emissions (in kg CO2eq)
</t>
    </r>
    <r>
      <rPr>
        <i/>
        <sz val="10"/>
        <color rgb="FF000000"/>
        <rFont val="Calibri"/>
        <family val="2"/>
      </rPr>
      <t xml:space="preserve">Calculated automatically
</t>
    </r>
    <r>
      <rPr>
        <b/>
        <i/>
        <sz val="10"/>
        <color rgb="FF808080"/>
        <rFont val="Calibri"/>
        <family val="2"/>
      </rPr>
      <t>Totale hoeveelheid broeikasgas-emissies (in kg CO2eq)</t>
    </r>
  </si>
  <si>
    <r>
      <t xml:space="preserve">Explanation on calculation method (e.g. link to EPD)
</t>
    </r>
    <r>
      <rPr>
        <b/>
        <i/>
        <sz val="10"/>
        <color theme="1" tint="0.499984740745262"/>
        <rFont val="Calibri"/>
        <family val="2"/>
      </rPr>
      <t>Toelichting op de berekeningsmethode (bv. een link naar de EPD)</t>
    </r>
  </si>
  <si>
    <r>
      <t xml:space="preserve">Third party validated (yes/no)
</t>
    </r>
    <r>
      <rPr>
        <b/>
        <i/>
        <sz val="10"/>
        <color theme="1" tint="0.499984740745262"/>
        <rFont val="Calibri"/>
        <family val="2"/>
      </rPr>
      <t>Gevalideerd door derde (yes/no)</t>
    </r>
  </si>
  <si>
    <t>Results:</t>
  </si>
  <si>
    <t>Example 1: 
Window cleaning</t>
  </si>
  <si>
    <t>m2</t>
  </si>
  <si>
    <t>Reference activity ABC, from database XYZ</t>
  </si>
  <si>
    <t>No</t>
  </si>
  <si>
    <t>Total GHG emissions</t>
  </si>
  <si>
    <t>kg CO₂e</t>
  </si>
  <si>
    <t>Example 2: 
Hosting services</t>
  </si>
  <si>
    <t>€</t>
  </si>
  <si>
    <t>Site average</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</si>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</sst>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dd/mm/yy"/>
    <numFmt numFmtId="165" formatCode="0.0"/>
    <numFmt numFmtId="166" formatCode="0.000"/>
    <numFmt numFmtId="167" formatCode="_ * #,##0.0_ ;_ * \-#,##0.0_ ;_ * &quot;-&quot;??_ ;_ @_ "/>
    <numFmt numFmtId="168" formatCode="_ * #,##0_ ;_ * \-#,##0_ ;_ * &quot;-&quot;??_ ;_ @_ "/>
  </numFmts>
  <fonts count="69">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sz val="11"/>
      <color rgb="FF000000"/>
      <name val="Calibri"/>
      <family val="2"/>
    </font>
    <font>
      <b/>
      <sz val="11"/>
      <color theme="1"/>
      <name val="Arial"/>
      <family val="2"/>
    </font>
    <font>
      <sz val="11"/>
      <color theme="1"/>
      <name val="Arial"/>
      <family val="2"/>
    </font>
    <font>
      <b/>
      <sz val="11"/>
      <color rgb="FF000000"/>
      <name val="Calibri"/>
      <family val="2"/>
    </font>
    <font>
      <sz val="9"/>
      <color indexed="81"/>
      <name val="Tahoma"/>
      <family val="2"/>
    </font>
    <font>
      <b/>
      <sz val="11"/>
      <color theme="0"/>
      <name val="Calibri"/>
      <family val="2"/>
    </font>
    <font>
      <sz val="11"/>
      <color rgb="FF000000"/>
      <name val="Calibri"/>
      <family val="2"/>
      <scheme val="major"/>
    </font>
    <font>
      <b/>
      <sz val="11"/>
      <color rgb="FF000000"/>
      <name val="Calibri"/>
      <family val="2"/>
      <scheme val="major"/>
    </font>
    <font>
      <sz val="11"/>
      <color theme="1"/>
      <name val="Calibri"/>
      <family val="2"/>
      <scheme val="major"/>
    </font>
    <font>
      <b/>
      <sz val="11"/>
      <color theme="1"/>
      <name val="Calibri"/>
      <family val="2"/>
      <scheme val="major"/>
    </font>
    <font>
      <b/>
      <sz val="16"/>
      <color rgb="FF000000"/>
      <name val="Calibri"/>
      <family val="2"/>
      <scheme val="major"/>
    </font>
    <font>
      <b/>
      <sz val="11"/>
      <color theme="0"/>
      <name val="Calibri"/>
      <family val="2"/>
      <scheme val="major"/>
    </font>
    <font>
      <b/>
      <sz val="11"/>
      <color theme="1"/>
      <name val="Calibri"/>
      <family val="2"/>
      <scheme val="minor"/>
    </font>
    <font>
      <sz val="11"/>
      <color theme="0"/>
      <name val="Calibri"/>
      <family val="2"/>
      <scheme val="major"/>
    </font>
    <font>
      <b/>
      <sz val="11"/>
      <name val="Calibri"/>
      <family val="2"/>
    </font>
    <font>
      <sz val="11"/>
      <name val="Calibri"/>
      <family val="2"/>
    </font>
    <font>
      <b/>
      <sz val="10"/>
      <name val="Calibri"/>
      <family val="2"/>
    </font>
    <font>
      <b/>
      <sz val="20"/>
      <name val="Calibri"/>
      <family val="2"/>
    </font>
    <font>
      <sz val="10"/>
      <name val="Calibri"/>
      <family val="2"/>
    </font>
    <font>
      <i/>
      <sz val="11"/>
      <color theme="1" tint="0.499984740745262"/>
      <name val="Calibri"/>
      <family val="2"/>
    </font>
    <font>
      <b/>
      <i/>
      <sz val="10"/>
      <color theme="1" tint="0.499984740745262"/>
      <name val="Calibri"/>
      <family val="2"/>
    </font>
    <font>
      <i/>
      <sz val="11"/>
      <color theme="1"/>
      <name val="Arial"/>
      <family val="2"/>
    </font>
    <font>
      <u/>
      <sz val="11"/>
      <color theme="10"/>
      <name val="Arial"/>
      <family val="2"/>
    </font>
    <font>
      <b/>
      <sz val="14"/>
      <color theme="1"/>
      <name val="Calibri"/>
      <family val="2"/>
      <scheme val="minor"/>
    </font>
    <font>
      <b/>
      <sz val="10"/>
      <color rgb="FF000000"/>
      <name val="Calibri"/>
      <family val="2"/>
    </font>
    <font>
      <sz val="10"/>
      <color rgb="FF000000"/>
      <name val="Calibri"/>
      <family val="2"/>
    </font>
    <font>
      <b/>
      <sz val="11"/>
      <color theme="0"/>
      <name val="Calibri"/>
      <family val="2"/>
      <scheme val="minor"/>
    </font>
    <font>
      <sz val="11"/>
      <color theme="0"/>
      <name val="Calibri"/>
      <family val="2"/>
      <scheme val="minor"/>
    </font>
    <font>
      <i/>
      <sz val="11"/>
      <color theme="1"/>
      <name val="Calibri"/>
      <family val="2"/>
      <scheme val="minor"/>
    </font>
    <font>
      <b/>
      <sz val="16"/>
      <color theme="0"/>
      <name val="Calibri"/>
      <family val="2"/>
      <scheme val="minor"/>
    </font>
    <font>
      <b/>
      <i/>
      <u/>
      <sz val="14"/>
      <color rgb="FFFF0000"/>
      <name val="Calibri"/>
      <family val="2"/>
      <scheme val="minor"/>
    </font>
    <font>
      <u/>
      <sz val="11"/>
      <color theme="10"/>
      <name val="Calibri"/>
      <family val="2"/>
      <scheme val="minor"/>
    </font>
    <font>
      <sz val="11"/>
      <name val="Calibri"/>
      <family val="2"/>
      <scheme val="minor"/>
    </font>
    <font>
      <i/>
      <sz val="10"/>
      <color rgb="FF000000"/>
      <name val="Calibri"/>
      <family val="2"/>
    </font>
    <font>
      <b/>
      <sz val="11"/>
      <name val="Calibri"/>
      <family val="2"/>
      <scheme val="minor"/>
    </font>
    <font>
      <b/>
      <i/>
      <sz val="10"/>
      <color rgb="FF000000"/>
      <name val="Calibri"/>
      <family val="2"/>
    </font>
    <font>
      <i/>
      <sz val="11"/>
      <color rgb="FFFF0000"/>
      <name val="Calibri"/>
      <family val="2"/>
      <scheme val="minor"/>
    </font>
    <font>
      <b/>
      <i/>
      <sz val="11"/>
      <color rgb="FFFF0000"/>
      <name val="Calibri"/>
      <family val="2"/>
      <scheme val="minor"/>
    </font>
    <font>
      <sz val="8"/>
      <color theme="1"/>
      <name val="Calibri"/>
      <family val="2"/>
    </font>
    <font>
      <b/>
      <sz val="20"/>
      <color theme="1"/>
      <name val="Calibri"/>
      <family val="2"/>
      <scheme val="major"/>
    </font>
    <font>
      <sz val="14"/>
      <color rgb="FF000000"/>
      <name val="Times New Roman"/>
      <family val="1"/>
    </font>
    <font>
      <sz val="11"/>
      <color theme="1"/>
      <name val="Arial"/>
    </font>
    <font>
      <b/>
      <i/>
      <sz val="11"/>
      <color theme="0" tint="-0.34998626667073579"/>
      <name val="Calibri"/>
      <family val="2"/>
    </font>
    <font>
      <sz val="11"/>
      <name val="Calibri"/>
      <family val="2"/>
      <scheme val="major"/>
    </font>
    <font>
      <b/>
      <sz val="11"/>
      <name val="Calibri"/>
      <family val="2"/>
      <scheme val="major"/>
    </font>
    <font>
      <sz val="10"/>
      <name val="Calibri"/>
      <family val="2"/>
      <scheme val="major"/>
    </font>
    <font>
      <b/>
      <sz val="10"/>
      <name val="Calibri"/>
      <family val="2"/>
      <scheme val="major"/>
    </font>
    <font>
      <b/>
      <i/>
      <sz val="11"/>
      <color theme="0" tint="-0.499984740745262"/>
      <name val="Calibri"/>
      <family val="2"/>
      <scheme val="major"/>
    </font>
    <font>
      <u/>
      <sz val="11"/>
      <color rgb="FF000000"/>
      <name val="Calibri"/>
      <family val="2"/>
    </font>
    <font>
      <b/>
      <i/>
      <sz val="20"/>
      <color theme="0" tint="-0.499984740745262"/>
      <name val="Calibri"/>
      <family val="2"/>
    </font>
    <font>
      <sz val="10"/>
      <color theme="1"/>
      <name val="Calibri"/>
      <family val="2"/>
    </font>
    <font>
      <i/>
      <sz val="10"/>
      <color theme="0" tint="-0.249977111117893"/>
      <name val="Calibri"/>
      <family val="2"/>
    </font>
    <font>
      <b/>
      <sz val="11"/>
      <color rgb="FFFFFFFF"/>
      <name val="Calibri"/>
    </font>
    <font>
      <b/>
      <sz val="11"/>
      <color theme="0"/>
      <name val="Calibri"/>
    </font>
    <font>
      <i/>
      <sz val="10"/>
      <name val="Calibri"/>
      <family val="2"/>
    </font>
    <font>
      <sz val="10"/>
      <color theme="1" tint="0.499984740745262"/>
      <name val="Calibri"/>
      <family val="2"/>
    </font>
    <font>
      <b/>
      <i/>
      <sz val="10"/>
      <color rgb="FF808080"/>
      <name val="Calibri"/>
      <family val="2"/>
    </font>
    <font>
      <b/>
      <sz val="11"/>
      <color rgb="FF000000"/>
      <name val="Calibri"/>
    </font>
    <font>
      <b/>
      <i/>
      <sz val="11"/>
      <color rgb="FF808080"/>
      <name val="Calibri"/>
    </font>
    <font>
      <b/>
      <sz val="11"/>
      <color theme="1"/>
      <name val="Calibri"/>
    </font>
    <font>
      <b/>
      <sz val="12"/>
      <color theme="1"/>
      <name val="Calibri"/>
      <family val="2"/>
    </font>
    <font>
      <sz val="12"/>
      <color theme="1"/>
      <name val="Calibri"/>
      <family val="2"/>
    </font>
    <font>
      <b/>
      <sz val="22"/>
      <color rgb="FF003082"/>
      <name val="Calibri"/>
      <family val="2"/>
    </font>
  </fonts>
  <fills count="23">
    <fill>
      <patternFill patternType="none"/>
    </fill>
    <fill>
      <patternFill patternType="gray125"/>
    </fill>
    <fill>
      <patternFill patternType="solid">
        <fgColor rgb="FFFFC000"/>
        <bgColor indexed="64"/>
      </patternFill>
    </fill>
    <fill>
      <patternFill patternType="solid">
        <fgColor rgb="FF003082"/>
        <bgColor rgb="FF66CCFF"/>
      </patternFill>
    </fill>
    <fill>
      <patternFill patternType="solid">
        <fgColor rgb="FFFFC917"/>
        <bgColor indexed="64"/>
      </patternFill>
    </fill>
    <fill>
      <patternFill patternType="solid">
        <fgColor rgb="FFFFC917"/>
        <bgColor rgb="FF66CCFF"/>
      </patternFill>
    </fill>
    <fill>
      <patternFill patternType="solid">
        <fgColor rgb="FFFFC917"/>
        <bgColor theme="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indexed="64"/>
      </patternFill>
    </fill>
    <fill>
      <patternFill patternType="solid">
        <fgColor theme="9" tint="0.79998168889431442"/>
        <bgColor indexed="64"/>
      </patternFill>
    </fill>
    <fill>
      <patternFill patternType="solid">
        <fgColor theme="9"/>
        <bgColor indexed="64"/>
      </patternFill>
    </fill>
    <fill>
      <patternFill patternType="solid">
        <fgColor theme="7" tint="0.79998168889431442"/>
        <bgColor indexed="64"/>
      </patternFill>
    </fill>
    <fill>
      <patternFill patternType="solid">
        <fgColor theme="7"/>
        <bgColor indexed="64"/>
      </patternFill>
    </fill>
    <fill>
      <patternFill patternType="solid">
        <fgColor theme="5" tint="0.79998168889431442"/>
        <bgColor indexed="64"/>
      </patternFill>
    </fill>
    <fill>
      <patternFill patternType="solid">
        <fgColor theme="5"/>
        <bgColor indexed="64"/>
      </patternFill>
    </fill>
    <fill>
      <patternFill patternType="solid">
        <fgColor theme="4" tint="0.79998168889431442"/>
        <bgColor indexed="64"/>
      </patternFill>
    </fill>
    <fill>
      <patternFill patternType="solid">
        <fgColor theme="4"/>
        <bgColor indexed="64"/>
      </patternFill>
    </fill>
    <fill>
      <patternFill patternType="solid">
        <fgColor rgb="FF003082"/>
        <bgColor indexed="64"/>
      </patternFill>
    </fill>
    <fill>
      <patternFill patternType="solid">
        <fgColor theme="1"/>
        <bgColor indexed="64"/>
      </patternFill>
    </fill>
    <fill>
      <patternFill patternType="solid">
        <fgColor theme="0" tint="-0.14999847407452621"/>
        <bgColor indexed="64"/>
      </patternFill>
    </fill>
    <fill>
      <patternFill patternType="solid">
        <fgColor rgb="FF0079D3"/>
        <bgColor rgb="FF66CCFF"/>
      </patternFill>
    </fill>
  </fills>
  <borders count="43">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diagonal/>
    </border>
    <border>
      <left/>
      <right style="thin">
        <color rgb="FF000000"/>
      </right>
      <top/>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s>
  <cellStyleXfs count="5">
    <xf numFmtId="0" fontId="0" fillId="0" borderId="0"/>
    <xf numFmtId="0" fontId="28" fillId="0" borderId="0" applyNumberFormat="0" applyFill="0" applyBorder="0" applyAlignment="0" applyProtection="0"/>
    <xf numFmtId="0" fontId="2" fillId="0" borderId="3"/>
    <xf numFmtId="0" fontId="37" fillId="0" borderId="3" applyNumberFormat="0" applyFill="0" applyBorder="0" applyAlignment="0" applyProtection="0"/>
    <xf numFmtId="43" fontId="47" fillId="0" borderId="0" applyFont="0" applyFill="0" applyBorder="0" applyAlignment="0" applyProtection="0"/>
  </cellStyleXfs>
  <cellXfs count="198">
    <xf numFmtId="0" fontId="0" fillId="0" borderId="0" xfId="0"/>
    <xf numFmtId="0" fontId="4" fillId="0" borderId="3" xfId="0" applyFont="1" applyBorder="1"/>
    <xf numFmtId="0" fontId="7" fillId="0" borderId="0" xfId="0" applyFont="1"/>
    <xf numFmtId="0" fontId="8" fillId="0" borderId="0" xfId="0" applyFont="1"/>
    <xf numFmtId="0" fontId="14" fillId="0" borderId="0" xfId="0" applyFont="1"/>
    <xf numFmtId="0" fontId="14" fillId="0" borderId="3" xfId="0" applyFont="1" applyBorder="1"/>
    <xf numFmtId="0" fontId="14" fillId="2" borderId="3" xfId="0" applyFont="1" applyFill="1" applyBorder="1"/>
    <xf numFmtId="0" fontId="19" fillId="0" borderId="6" xfId="0" applyFont="1" applyBorder="1"/>
    <xf numFmtId="0" fontId="19" fillId="0" borderId="0" xfId="0" applyFont="1"/>
    <xf numFmtId="0" fontId="19" fillId="0" borderId="7" xfId="0" applyFont="1" applyBorder="1"/>
    <xf numFmtId="0" fontId="4" fillId="7" borderId="0" xfId="0" applyFont="1" applyFill="1"/>
    <xf numFmtId="0" fontId="9" fillId="7" borderId="3" xfId="0" applyFont="1" applyFill="1" applyBorder="1" applyAlignment="1">
      <alignment vertical="top" wrapText="1"/>
    </xf>
    <xf numFmtId="0" fontId="21" fillId="7" borderId="3" xfId="0" applyFont="1" applyFill="1" applyBorder="1"/>
    <xf numFmtId="0" fontId="6" fillId="7" borderId="0" xfId="0" applyFont="1" applyFill="1"/>
    <xf numFmtId="0" fontId="23" fillId="7" borderId="3" xfId="0" applyFont="1" applyFill="1" applyBorder="1"/>
    <xf numFmtId="0" fontId="28" fillId="0" borderId="0" xfId="1"/>
    <xf numFmtId="0" fontId="0" fillId="0" borderId="0" xfId="0" applyAlignment="1">
      <alignment horizontal="right"/>
    </xf>
    <xf numFmtId="0" fontId="7" fillId="0" borderId="0" xfId="0" applyFont="1" applyAlignment="1">
      <alignment horizontal="left"/>
    </xf>
    <xf numFmtId="2" fontId="0" fillId="0" borderId="0" xfId="0" applyNumberFormat="1" applyAlignment="1">
      <alignment horizontal="right"/>
    </xf>
    <xf numFmtId="2" fontId="8" fillId="0" borderId="0" xfId="0" applyNumberFormat="1" applyFont="1" applyAlignment="1">
      <alignment horizontal="right"/>
    </xf>
    <xf numFmtId="0" fontId="3" fillId="0" borderId="0" xfId="0" applyFont="1"/>
    <xf numFmtId="0" fontId="18" fillId="0" borderId="2" xfId="0" applyFont="1" applyBorder="1"/>
    <xf numFmtId="0" fontId="29" fillId="0" borderId="0" xfId="0" applyFont="1"/>
    <xf numFmtId="0" fontId="17" fillId="3" borderId="16" xfId="0" applyFont="1" applyFill="1" applyBorder="1" applyAlignment="1">
      <alignment horizontal="center" vertical="top" wrapText="1"/>
    </xf>
    <xf numFmtId="0" fontId="17" fillId="3" borderId="19" xfId="0" applyFont="1" applyFill="1" applyBorder="1" applyAlignment="1">
      <alignment horizontal="center" vertical="top" wrapText="1"/>
    </xf>
    <xf numFmtId="0" fontId="17" fillId="3" borderId="20" xfId="0" applyFont="1" applyFill="1" applyBorder="1" applyAlignment="1">
      <alignment horizontal="center" vertical="top" wrapText="1"/>
    </xf>
    <xf numFmtId="0" fontId="2" fillId="7" borderId="3" xfId="2" applyFill="1"/>
    <xf numFmtId="2" fontId="2" fillId="7" borderId="3" xfId="2" applyNumberFormat="1" applyFill="1"/>
    <xf numFmtId="2" fontId="18" fillId="8" borderId="13" xfId="2" applyNumberFormat="1" applyFont="1" applyFill="1" applyBorder="1"/>
    <xf numFmtId="0" fontId="18" fillId="8" borderId="13" xfId="2" applyFont="1" applyFill="1" applyBorder="1"/>
    <xf numFmtId="2" fontId="2" fillId="8" borderId="3" xfId="2" applyNumberFormat="1" applyFill="1"/>
    <xf numFmtId="0" fontId="2" fillId="8" borderId="3" xfId="2" applyFill="1"/>
    <xf numFmtId="2" fontId="18" fillId="8" borderId="15" xfId="2" applyNumberFormat="1" applyFont="1" applyFill="1" applyBorder="1"/>
    <xf numFmtId="0" fontId="18" fillId="8" borderId="15" xfId="2" applyFont="1" applyFill="1" applyBorder="1"/>
    <xf numFmtId="2" fontId="18" fillId="11" borderId="13" xfId="2" applyNumberFormat="1" applyFont="1" applyFill="1" applyBorder="1"/>
    <xf numFmtId="0" fontId="18" fillId="11" borderId="13" xfId="2" applyFont="1" applyFill="1" applyBorder="1"/>
    <xf numFmtId="2" fontId="2" fillId="11" borderId="3" xfId="2" applyNumberFormat="1" applyFill="1"/>
    <xf numFmtId="166" fontId="2" fillId="11" borderId="3" xfId="2" applyNumberFormat="1" applyFill="1"/>
    <xf numFmtId="2" fontId="18" fillId="11" borderId="15" xfId="2" applyNumberFormat="1" applyFont="1" applyFill="1" applyBorder="1"/>
    <xf numFmtId="0" fontId="18" fillId="11" borderId="15" xfId="2" applyFont="1" applyFill="1" applyBorder="1"/>
    <xf numFmtId="2" fontId="18" fillId="13" borderId="13" xfId="2" applyNumberFormat="1" applyFont="1" applyFill="1" applyBorder="1"/>
    <xf numFmtId="0" fontId="18" fillId="13" borderId="13" xfId="2" applyFont="1" applyFill="1" applyBorder="1"/>
    <xf numFmtId="2" fontId="2" fillId="13" borderId="3" xfId="2" applyNumberFormat="1" applyFill="1"/>
    <xf numFmtId="166" fontId="2" fillId="13" borderId="3" xfId="2" applyNumberFormat="1" applyFill="1"/>
    <xf numFmtId="2" fontId="18" fillId="13" borderId="15" xfId="2" applyNumberFormat="1" applyFont="1" applyFill="1" applyBorder="1"/>
    <xf numFmtId="0" fontId="18" fillId="13" borderId="15" xfId="2" applyFont="1" applyFill="1" applyBorder="1"/>
    <xf numFmtId="0" fontId="36" fillId="7" borderId="3" xfId="2" applyFont="1" applyFill="1"/>
    <xf numFmtId="2" fontId="18" fillId="15" borderId="13" xfId="2" applyNumberFormat="1" applyFont="1" applyFill="1" applyBorder="1"/>
    <xf numFmtId="0" fontId="18" fillId="15" borderId="13" xfId="2" applyFont="1" applyFill="1" applyBorder="1"/>
    <xf numFmtId="2" fontId="2" fillId="15" borderId="3" xfId="2" applyNumberFormat="1" applyFill="1"/>
    <xf numFmtId="166" fontId="2" fillId="15" borderId="3" xfId="2" applyNumberFormat="1" applyFill="1"/>
    <xf numFmtId="2" fontId="18" fillId="15" borderId="15" xfId="2" applyNumberFormat="1" applyFont="1" applyFill="1" applyBorder="1"/>
    <xf numFmtId="0" fontId="18" fillId="15" borderId="15" xfId="2" applyFont="1" applyFill="1" applyBorder="1"/>
    <xf numFmtId="2" fontId="18" fillId="17" borderId="13" xfId="2" applyNumberFormat="1" applyFont="1" applyFill="1" applyBorder="1"/>
    <xf numFmtId="0" fontId="18" fillId="17" borderId="13" xfId="2" applyFont="1" applyFill="1" applyBorder="1"/>
    <xf numFmtId="2" fontId="2" fillId="17" borderId="3" xfId="2" applyNumberFormat="1" applyFill="1"/>
    <xf numFmtId="166" fontId="2" fillId="17" borderId="3" xfId="2" applyNumberFormat="1" applyFill="1"/>
    <xf numFmtId="2" fontId="18" fillId="17" borderId="15" xfId="2" applyNumberFormat="1" applyFont="1" applyFill="1" applyBorder="1"/>
    <xf numFmtId="0" fontId="18" fillId="17" borderId="15" xfId="2" applyFont="1" applyFill="1" applyBorder="1"/>
    <xf numFmtId="0" fontId="37" fillId="7" borderId="3" xfId="3" applyFill="1"/>
    <xf numFmtId="0" fontId="38" fillId="7" borderId="3" xfId="3" applyFont="1" applyFill="1"/>
    <xf numFmtId="0" fontId="2" fillId="0" borderId="3" xfId="2"/>
    <xf numFmtId="0" fontId="2" fillId="11" borderId="3" xfId="2" applyFill="1"/>
    <xf numFmtId="0" fontId="2" fillId="13" borderId="3" xfId="2" applyFill="1"/>
    <xf numFmtId="0" fontId="2" fillId="15" borderId="3" xfId="2" applyFill="1"/>
    <xf numFmtId="0" fontId="2" fillId="17" borderId="3" xfId="2" applyFill="1"/>
    <xf numFmtId="4" fontId="2" fillId="15" borderId="3" xfId="2" applyNumberFormat="1" applyFill="1"/>
    <xf numFmtId="0" fontId="18" fillId="0" borderId="3" xfId="2" applyFont="1"/>
    <xf numFmtId="0" fontId="33" fillId="0" borderId="3" xfId="2" applyFont="1"/>
    <xf numFmtId="0" fontId="0" fillId="7" borderId="0" xfId="0" applyFill="1"/>
    <xf numFmtId="0" fontId="2" fillId="9" borderId="9" xfId="2" applyFill="1" applyBorder="1" applyProtection="1">
      <protection locked="0"/>
    </xf>
    <xf numFmtId="0" fontId="2" fillId="9" borderId="3" xfId="2" applyFill="1" applyProtection="1">
      <protection locked="0"/>
    </xf>
    <xf numFmtId="166" fontId="2" fillId="9" borderId="3" xfId="2" applyNumberFormat="1" applyFill="1" applyProtection="1">
      <protection locked="0"/>
    </xf>
    <xf numFmtId="0" fontId="40" fillId="7" borderId="3" xfId="3" applyFont="1" applyFill="1"/>
    <xf numFmtId="2" fontId="18" fillId="7" borderId="3" xfId="2" applyNumberFormat="1" applyFont="1" applyFill="1"/>
    <xf numFmtId="0" fontId="18" fillId="7" borderId="3" xfId="2" applyFont="1" applyFill="1"/>
    <xf numFmtId="2" fontId="2" fillId="7" borderId="21" xfId="2" applyNumberFormat="1" applyFill="1" applyBorder="1"/>
    <xf numFmtId="0" fontId="38" fillId="7" borderId="23" xfId="3" applyFont="1" applyFill="1" applyBorder="1"/>
    <xf numFmtId="0" fontId="38" fillId="7" borderId="25" xfId="3" applyFont="1" applyFill="1" applyBorder="1"/>
    <xf numFmtId="2" fontId="2" fillId="7" borderId="26" xfId="2" applyNumberFormat="1" applyFill="1" applyBorder="1"/>
    <xf numFmtId="0" fontId="42" fillId="7" borderId="3" xfId="2" applyFont="1" applyFill="1"/>
    <xf numFmtId="0" fontId="43" fillId="7" borderId="3" xfId="2" applyFont="1" applyFill="1"/>
    <xf numFmtId="0" fontId="18" fillId="7" borderId="0" xfId="2" applyFont="1" applyFill="1" applyBorder="1"/>
    <xf numFmtId="0" fontId="32" fillId="20" borderId="3" xfId="2" applyFont="1" applyFill="1"/>
    <xf numFmtId="0" fontId="2" fillId="21" borderId="3" xfId="2" applyFill="1"/>
    <xf numFmtId="0" fontId="18" fillId="21" borderId="15" xfId="2" applyFont="1" applyFill="1" applyBorder="1"/>
    <xf numFmtId="0" fontId="44" fillId="7" borderId="0" xfId="0" applyFont="1" applyFill="1" applyAlignment="1">
      <alignment horizontal="center"/>
    </xf>
    <xf numFmtId="0" fontId="13" fillId="4" borderId="9" xfId="0" applyFont="1" applyFill="1" applyBorder="1" applyAlignment="1">
      <alignment vertical="top" wrapText="1"/>
    </xf>
    <xf numFmtId="0" fontId="1" fillId="9" borderId="3" xfId="2" applyFont="1" applyFill="1" applyProtection="1">
      <protection locked="0"/>
    </xf>
    <xf numFmtId="0" fontId="25" fillId="4" borderId="9" xfId="0" applyFont="1" applyFill="1" applyBorder="1" applyAlignment="1">
      <alignment horizontal="left"/>
    </xf>
    <xf numFmtId="0" fontId="6" fillId="0" borderId="9" xfId="0" applyFont="1" applyBorder="1" applyAlignment="1" applyProtection="1">
      <alignment horizontal="left"/>
      <protection locked="0"/>
    </xf>
    <xf numFmtId="0" fontId="14" fillId="7" borderId="3" xfId="0" applyFont="1" applyFill="1" applyBorder="1"/>
    <xf numFmtId="0" fontId="14" fillId="7" borderId="0" xfId="0" applyFont="1" applyFill="1"/>
    <xf numFmtId="0" fontId="19" fillId="7" borderId="0" xfId="0" applyFont="1" applyFill="1"/>
    <xf numFmtId="0" fontId="49" fillId="0" borderId="3" xfId="0" applyFont="1" applyBorder="1"/>
    <xf numFmtId="0" fontId="50" fillId="0" borderId="3" xfId="0" applyFont="1" applyBorder="1" applyAlignment="1">
      <alignment horizontal="left" vertical="top" wrapText="1"/>
    </xf>
    <xf numFmtId="0" fontId="51" fillId="0" borderId="3" xfId="0" applyFont="1" applyBorder="1" applyAlignment="1">
      <alignment horizontal="left" vertical="top" wrapText="1"/>
    </xf>
    <xf numFmtId="0" fontId="51" fillId="0" borderId="3" xfId="0" applyFont="1" applyBorder="1" applyAlignment="1">
      <alignment horizontal="left" vertical="top"/>
    </xf>
    <xf numFmtId="0" fontId="0" fillId="0" borderId="3" xfId="0" applyBorder="1"/>
    <xf numFmtId="0" fontId="46" fillId="0" borderId="3" xfId="0" applyFont="1" applyBorder="1"/>
    <xf numFmtId="0" fontId="49" fillId="0" borderId="3" xfId="0" applyFont="1" applyBorder="1" applyAlignment="1">
      <alignment horizontal="left" vertical="top" wrapText="1"/>
    </xf>
    <xf numFmtId="0" fontId="4" fillId="7" borderId="0" xfId="0" applyFont="1" applyFill="1" applyProtection="1">
      <protection locked="0"/>
    </xf>
    <xf numFmtId="9" fontId="0" fillId="0" borderId="0" xfId="0" applyNumberFormat="1"/>
    <xf numFmtId="167" fontId="0" fillId="0" borderId="0" xfId="4" applyNumberFormat="1" applyFont="1"/>
    <xf numFmtId="0" fontId="19" fillId="0" borderId="3" xfId="0" applyFont="1" applyBorder="1"/>
    <xf numFmtId="0" fontId="25" fillId="4" borderId="21" xfId="0" applyFont="1" applyFill="1" applyBorder="1" applyAlignment="1">
      <alignment horizontal="left"/>
    </xf>
    <xf numFmtId="164" fontId="21" fillId="6" borderId="1" xfId="0" applyNumberFormat="1" applyFont="1" applyFill="1" applyBorder="1"/>
    <xf numFmtId="0" fontId="56" fillId="7" borderId="0" xfId="0" applyFont="1" applyFill="1"/>
    <xf numFmtId="0" fontId="57" fillId="7" borderId="0" xfId="0" applyFont="1" applyFill="1"/>
    <xf numFmtId="0" fontId="26" fillId="0" borderId="3" xfId="0" applyFont="1" applyBorder="1" applyAlignment="1">
      <alignment horizontal="center" vertical="top" wrapText="1"/>
    </xf>
    <xf numFmtId="0" fontId="26" fillId="0" borderId="30" xfId="0" applyFont="1" applyBorder="1" applyAlignment="1">
      <alignment horizontal="center" vertical="top" wrapText="1"/>
    </xf>
    <xf numFmtId="0" fontId="1" fillId="9" borderId="9" xfId="2" applyFont="1" applyFill="1" applyBorder="1" applyProtection="1">
      <protection locked="0"/>
    </xf>
    <xf numFmtId="0" fontId="1" fillId="7" borderId="22" xfId="2" applyFont="1" applyFill="1" applyBorder="1"/>
    <xf numFmtId="2" fontId="1" fillId="7" borderId="14" xfId="2" applyNumberFormat="1" applyFont="1" applyFill="1" applyBorder="1"/>
    <xf numFmtId="0" fontId="1" fillId="7" borderId="24" xfId="2" applyFont="1" applyFill="1" applyBorder="1"/>
    <xf numFmtId="0" fontId="1" fillId="0" borderId="0" xfId="0" applyFont="1"/>
    <xf numFmtId="165" fontId="1" fillId="0" borderId="8" xfId="0" applyNumberFormat="1" applyFont="1" applyBorder="1" applyAlignment="1">
      <alignment horizontal="left"/>
    </xf>
    <xf numFmtId="0" fontId="1" fillId="0" borderId="8" xfId="0" applyFont="1" applyBorder="1"/>
    <xf numFmtId="0" fontId="1" fillId="0" borderId="2" xfId="0" applyFont="1" applyBorder="1" applyAlignment="1">
      <alignment horizontal="left"/>
    </xf>
    <xf numFmtId="0" fontId="1" fillId="0" borderId="8" xfId="0" applyFont="1" applyBorder="1" applyAlignment="1">
      <alignment wrapText="1"/>
    </xf>
    <xf numFmtId="0" fontId="1" fillId="0" borderId="1" xfId="0" applyFont="1" applyBorder="1" applyAlignment="1">
      <alignment horizontal="left"/>
    </xf>
    <xf numFmtId="0" fontId="1" fillId="0" borderId="9" xfId="0" applyFont="1" applyBorder="1" applyAlignment="1">
      <alignment wrapText="1"/>
    </xf>
    <xf numFmtId="0" fontId="1" fillId="0" borderId="2" xfId="0" applyFont="1" applyBorder="1"/>
    <xf numFmtId="0" fontId="1" fillId="0" borderId="2" xfId="0" applyFont="1" applyBorder="1" applyAlignment="1">
      <alignment horizontal="center" wrapText="1"/>
    </xf>
    <xf numFmtId="0" fontId="1" fillId="11" borderId="3" xfId="2" applyFont="1" applyFill="1"/>
    <xf numFmtId="0" fontId="1" fillId="21" borderId="3" xfId="2" applyFont="1" applyFill="1"/>
    <xf numFmtId="0" fontId="1" fillId="15" borderId="3" xfId="2" applyFont="1" applyFill="1"/>
    <xf numFmtId="0" fontId="24" fillId="0" borderId="27" xfId="0" applyFont="1" applyBorder="1" applyAlignment="1" applyProtection="1">
      <alignment horizontal="center" vertical="center" wrapText="1"/>
      <protection locked="0"/>
    </xf>
    <xf numFmtId="0" fontId="26" fillId="0" borderId="29" xfId="0" applyFont="1" applyBorder="1" applyAlignment="1">
      <alignment horizontal="center" vertical="top" wrapText="1"/>
    </xf>
    <xf numFmtId="0" fontId="26" fillId="0" borderId="7" xfId="0" applyFont="1" applyBorder="1" applyAlignment="1">
      <alignment horizontal="center" vertical="top" wrapText="1"/>
    </xf>
    <xf numFmtId="0" fontId="26" fillId="0" borderId="32" xfId="0" applyFont="1" applyBorder="1" applyAlignment="1">
      <alignment horizontal="center" vertical="top" wrapText="1"/>
    </xf>
    <xf numFmtId="0" fontId="22" fillId="5" borderId="36" xfId="0" applyFont="1" applyFill="1" applyBorder="1" applyAlignment="1">
      <alignment horizontal="center" vertical="top" wrapText="1"/>
    </xf>
    <xf numFmtId="0" fontId="22" fillId="5" borderId="37" xfId="0" applyFont="1" applyFill="1" applyBorder="1" applyAlignment="1">
      <alignment horizontal="center" vertical="top" wrapText="1"/>
    </xf>
    <xf numFmtId="0" fontId="22" fillId="5" borderId="38" xfId="0" applyFont="1" applyFill="1" applyBorder="1" applyAlignment="1">
      <alignment horizontal="center" vertical="top" wrapText="1"/>
    </xf>
    <xf numFmtId="0" fontId="22" fillId="5" borderId="39" xfId="0" applyFont="1" applyFill="1" applyBorder="1" applyAlignment="1">
      <alignment horizontal="center" vertical="top" wrapText="1"/>
    </xf>
    <xf numFmtId="0" fontId="22" fillId="5" borderId="40" xfId="0" applyFont="1" applyFill="1" applyBorder="1" applyAlignment="1">
      <alignment horizontal="center" vertical="top" wrapText="1"/>
    </xf>
    <xf numFmtId="0" fontId="4" fillId="7" borderId="0" xfId="0" applyFont="1" applyFill="1" applyAlignment="1" applyProtection="1">
      <alignment wrapText="1"/>
      <protection locked="0"/>
    </xf>
    <xf numFmtId="0" fontId="24" fillId="0" borderId="29" xfId="0" applyFont="1" applyBorder="1" applyAlignment="1" applyProtection="1">
      <alignment horizontal="center" vertical="center" wrapText="1"/>
      <protection locked="0"/>
    </xf>
    <xf numFmtId="0" fontId="24" fillId="0" borderId="4" xfId="0" applyFont="1" applyBorder="1" applyAlignment="1" applyProtection="1">
      <alignment horizontal="center" vertical="center" wrapText="1"/>
      <protection locked="0"/>
    </xf>
    <xf numFmtId="0" fontId="60" fillId="0" borderId="28" xfId="0" applyFont="1" applyBorder="1" applyAlignment="1" applyProtection="1">
      <alignment horizontal="center" vertical="center"/>
      <protection locked="0"/>
    </xf>
    <xf numFmtId="0" fontId="24" fillId="0" borderId="27" xfId="0" applyFont="1" applyBorder="1" applyAlignment="1" applyProtection="1">
      <alignment horizontal="center" vertical="center"/>
      <protection locked="0"/>
    </xf>
    <xf numFmtId="0" fontId="24" fillId="0" borderId="31" xfId="0" applyFont="1" applyBorder="1" applyAlignment="1" applyProtection="1">
      <alignment horizontal="center" vertical="center" wrapText="1"/>
      <protection locked="0"/>
    </xf>
    <xf numFmtId="0" fontId="60" fillId="0" borderId="4" xfId="0" applyFont="1" applyBorder="1" applyAlignment="1" applyProtection="1">
      <alignment horizontal="center" vertical="center" wrapText="1"/>
      <protection locked="0"/>
    </xf>
    <xf numFmtId="49" fontId="60" fillId="0" borderId="28" xfId="0" applyNumberFormat="1" applyFont="1" applyBorder="1" applyAlignment="1" applyProtection="1">
      <alignment horizontal="center" vertical="center"/>
      <protection locked="0"/>
    </xf>
    <xf numFmtId="0" fontId="22" fillId="5" borderId="42" xfId="0" applyFont="1" applyFill="1" applyBorder="1" applyAlignment="1">
      <alignment horizontal="center" vertical="top" wrapText="1"/>
    </xf>
    <xf numFmtId="4" fontId="24" fillId="0" borderId="27" xfId="0" applyNumberFormat="1" applyFont="1" applyBorder="1" applyAlignment="1" applyProtection="1">
      <alignment horizontal="center" vertical="center" wrapText="1"/>
      <protection locked="0"/>
    </xf>
    <xf numFmtId="4" fontId="60" fillId="0" borderId="28" xfId="0" applyNumberFormat="1" applyFont="1" applyBorder="1" applyAlignment="1" applyProtection="1">
      <alignment horizontal="center" vertical="center"/>
      <protection locked="0"/>
    </xf>
    <xf numFmtId="4" fontId="24" fillId="0" borderId="28" xfId="0" applyNumberFormat="1" applyFont="1" applyBorder="1" applyAlignment="1" applyProtection="1">
      <alignment horizontal="center" vertical="center"/>
      <protection locked="0"/>
    </xf>
    <xf numFmtId="4" fontId="61" fillId="21" borderId="27" xfId="0" applyNumberFormat="1" applyFont="1" applyFill="1" applyBorder="1" applyAlignment="1">
      <alignment horizontal="center" vertical="center" wrapText="1"/>
    </xf>
    <xf numFmtId="0" fontId="65" fillId="4" borderId="0" xfId="0" applyFont="1" applyFill="1" applyAlignment="1">
      <alignment horizontal="left" vertical="top" wrapText="1"/>
    </xf>
    <xf numFmtId="0" fontId="67" fillId="7" borderId="0" xfId="0" applyFont="1" applyFill="1"/>
    <xf numFmtId="0" fontId="21" fillId="7" borderId="0" xfId="0" applyFont="1" applyFill="1" applyAlignment="1">
      <alignment wrapText="1"/>
    </xf>
    <xf numFmtId="0" fontId="21" fillId="7" borderId="0" xfId="0" applyFont="1" applyFill="1"/>
    <xf numFmtId="0" fontId="66" fillId="7" borderId="0" xfId="0" applyFont="1" applyFill="1" applyAlignment="1">
      <alignment vertical="center"/>
    </xf>
    <xf numFmtId="168" fontId="66" fillId="7" borderId="0" xfId="4" applyNumberFormat="1" applyFont="1" applyFill="1" applyAlignment="1">
      <alignment vertical="center"/>
    </xf>
    <xf numFmtId="0" fontId="68" fillId="7" borderId="0" xfId="0" applyFont="1" applyFill="1" applyAlignment="1">
      <alignment horizontal="left" indent="3"/>
    </xf>
    <xf numFmtId="0" fontId="21" fillId="7" borderId="0" xfId="0" applyFont="1" applyFill="1" applyAlignment="1">
      <alignment vertical="center"/>
    </xf>
    <xf numFmtId="0" fontId="12" fillId="9" borderId="9" xfId="0" applyFont="1" applyFill="1" applyBorder="1" applyAlignment="1">
      <alignment vertical="top" wrapText="1"/>
    </xf>
    <xf numFmtId="0" fontId="6" fillId="9" borderId="9" xfId="0" applyFont="1" applyFill="1" applyBorder="1" applyAlignment="1">
      <alignment vertical="top" wrapText="1"/>
    </xf>
    <xf numFmtId="0" fontId="6" fillId="9" borderId="9" xfId="0" applyFont="1" applyFill="1" applyBorder="1" applyAlignment="1">
      <alignment vertical="top" wrapText="1"/>
    </xf>
    <xf numFmtId="0" fontId="45" fillId="7" borderId="3" xfId="0" applyFont="1" applyFill="1" applyBorder="1" applyAlignment="1">
      <alignment horizontal="left"/>
    </xf>
    <xf numFmtId="0" fontId="12" fillId="9" borderId="9" xfId="0" applyFont="1" applyFill="1" applyBorder="1" applyAlignment="1">
      <alignment vertical="top" wrapText="1"/>
    </xf>
    <xf numFmtId="0" fontId="14" fillId="0" borderId="11" xfId="0" applyFont="1" applyBorder="1" applyAlignment="1">
      <alignment horizontal="center" vertical="top" wrapText="1"/>
    </xf>
    <xf numFmtId="0" fontId="14" fillId="0" borderId="12" xfId="0" applyFont="1" applyBorder="1" applyAlignment="1">
      <alignment horizontal="center" vertical="top" wrapText="1"/>
    </xf>
    <xf numFmtId="0" fontId="13" fillId="4" borderId="3" xfId="0" applyFont="1" applyFill="1" applyBorder="1" applyAlignment="1">
      <alignment horizontal="center" vertical="top" wrapText="1"/>
    </xf>
    <xf numFmtId="0" fontId="12" fillId="4" borderId="3" xfId="0" applyFont="1" applyFill="1" applyBorder="1" applyAlignment="1">
      <alignment horizontal="center" vertical="top" wrapText="1"/>
    </xf>
    <xf numFmtId="0" fontId="12" fillId="4" borderId="7" xfId="0" applyFont="1" applyFill="1" applyBorder="1" applyAlignment="1">
      <alignment horizontal="center" vertical="top" wrapText="1"/>
    </xf>
    <xf numFmtId="0" fontId="14" fillId="0" borderId="9" xfId="0" applyFont="1" applyBorder="1" applyAlignment="1">
      <alignment horizontal="center" vertical="top"/>
    </xf>
    <xf numFmtId="0" fontId="14" fillId="0" borderId="10" xfId="0" applyFont="1" applyBorder="1" applyAlignment="1">
      <alignment horizontal="center" vertical="top"/>
    </xf>
    <xf numFmtId="0" fontId="12" fillId="0" borderId="3" xfId="0" applyFont="1" applyBorder="1" applyAlignment="1">
      <alignment horizontal="center" vertical="top" wrapText="1"/>
    </xf>
    <xf numFmtId="0" fontId="12" fillId="0" borderId="7" xfId="0" applyFont="1" applyBorder="1" applyAlignment="1">
      <alignment horizontal="center" vertical="top" wrapText="1"/>
    </xf>
    <xf numFmtId="0" fontId="14" fillId="0" borderId="9" xfId="0" applyFont="1" applyBorder="1" applyAlignment="1">
      <alignment horizontal="center" vertical="top" wrapText="1"/>
    </xf>
    <xf numFmtId="0" fontId="14" fillId="0" borderId="10" xfId="0" applyFont="1" applyBorder="1" applyAlignment="1">
      <alignment horizontal="center" vertical="top" wrapText="1"/>
    </xf>
    <xf numFmtId="0" fontId="14" fillId="0" borderId="17" xfId="0" applyFont="1" applyBorder="1" applyAlignment="1">
      <alignment horizontal="center" vertical="top" wrapText="1"/>
    </xf>
    <xf numFmtId="0" fontId="14" fillId="0" borderId="18" xfId="0" applyFont="1" applyBorder="1" applyAlignment="1">
      <alignment horizontal="center" vertical="top" wrapText="1"/>
    </xf>
    <xf numFmtId="0" fontId="45" fillId="0" borderId="3" xfId="0" applyFont="1" applyBorder="1" applyAlignment="1">
      <alignment horizontal="left"/>
    </xf>
    <xf numFmtId="0" fontId="31" fillId="4" borderId="9" xfId="0" applyFont="1" applyFill="1" applyBorder="1" applyAlignment="1">
      <alignment horizontal="left" vertical="top" wrapText="1"/>
    </xf>
    <xf numFmtId="0" fontId="35" fillId="18" borderId="3" xfId="2" applyFont="1" applyFill="1" applyAlignment="1">
      <alignment horizontal="center"/>
    </xf>
    <xf numFmtId="0" fontId="35" fillId="16" borderId="3" xfId="2" applyFont="1" applyFill="1" applyAlignment="1">
      <alignment horizontal="center"/>
    </xf>
    <xf numFmtId="0" fontId="34" fillId="15" borderId="3" xfId="2" applyFont="1" applyFill="1" applyAlignment="1">
      <alignment horizontal="center" wrapText="1"/>
    </xf>
    <xf numFmtId="0" fontId="35" fillId="14" borderId="3" xfId="2" applyFont="1" applyFill="1" applyAlignment="1">
      <alignment horizontal="center"/>
    </xf>
    <xf numFmtId="0" fontId="34" fillId="17" borderId="3" xfId="2" applyFont="1" applyFill="1" applyAlignment="1">
      <alignment horizontal="center" wrapText="1"/>
    </xf>
    <xf numFmtId="0" fontId="34" fillId="13" borderId="3" xfId="2" applyFont="1" applyFill="1" applyAlignment="1">
      <alignment horizontal="center" wrapText="1"/>
    </xf>
    <xf numFmtId="0" fontId="35" fillId="12" borderId="3" xfId="2" applyFont="1" applyFill="1" applyAlignment="1">
      <alignment horizontal="center"/>
    </xf>
    <xf numFmtId="0" fontId="34" fillId="11" borderId="3" xfId="2" applyFont="1" applyFill="1" applyAlignment="1">
      <alignment horizontal="center" wrapText="1"/>
    </xf>
    <xf numFmtId="0" fontId="35" fillId="10" borderId="3" xfId="2" applyFont="1" applyFill="1" applyAlignment="1">
      <alignment horizontal="center"/>
    </xf>
    <xf numFmtId="0" fontId="34" fillId="8" borderId="3" xfId="2" applyFont="1" applyFill="1" applyAlignment="1">
      <alignment horizontal="center" wrapText="1"/>
    </xf>
    <xf numFmtId="0" fontId="27" fillId="0" borderId="0" xfId="0" applyFont="1" applyAlignment="1">
      <alignment horizontal="left" wrapText="1"/>
    </xf>
    <xf numFmtId="0" fontId="32" fillId="16" borderId="3" xfId="2" applyFont="1" applyFill="1" applyAlignment="1">
      <alignment horizontal="center"/>
    </xf>
    <xf numFmtId="0" fontId="32" fillId="14" borderId="3" xfId="2" applyFont="1" applyFill="1" applyAlignment="1">
      <alignment horizontal="center"/>
    </xf>
    <xf numFmtId="0" fontId="32" fillId="18" borderId="3" xfId="2" applyFont="1" applyFill="1" applyAlignment="1">
      <alignment horizontal="center"/>
    </xf>
    <xf numFmtId="0" fontId="32" fillId="12" borderId="3" xfId="2" applyFont="1" applyFill="1" applyAlignment="1">
      <alignment horizontal="center"/>
    </xf>
    <xf numFmtId="0" fontId="58" fillId="22" borderId="4" xfId="0" applyFont="1" applyFill="1" applyBorder="1" applyAlignment="1">
      <alignment horizontal="center" vertical="center" wrapText="1"/>
    </xf>
    <xf numFmtId="0" fontId="59" fillId="22" borderId="5"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0" fillId="3" borderId="41" xfId="0" applyFont="1" applyFill="1" applyBorder="1" applyAlignment="1">
      <alignment horizontal="center" vertical="center" wrapText="1"/>
    </xf>
    <xf numFmtId="0" fontId="20" fillId="3" borderId="34" xfId="0" applyFont="1" applyFill="1" applyBorder="1" applyAlignment="1">
      <alignment horizontal="center" vertical="center" wrapText="1"/>
    </xf>
    <xf numFmtId="0" fontId="21" fillId="19" borderId="35" xfId="0" applyFont="1" applyFill="1" applyBorder="1" applyAlignment="1">
      <alignment vertical="center"/>
    </xf>
  </cellXfs>
  <cellStyles count="5">
    <cellStyle name="Hyperlink" xfId="1" builtinId="8"/>
    <cellStyle name="Hyperlink 2" xfId="3" xr:uid="{7B281964-646A-4C20-B75B-07C94A7EB92A}"/>
    <cellStyle name="Komma" xfId="4" builtinId="3"/>
    <cellStyle name="Standaard" xfId="0" builtinId="0"/>
    <cellStyle name="Standaard 2" xfId="2" xr:uid="{0DD85590-E2F8-4C36-A212-ED3C985DF704}"/>
  </cellStyles>
  <dxfs count="16">
    <dxf>
      <font>
        <color rgb="FF9C0006"/>
      </font>
      <fill>
        <patternFill>
          <bgColor rgb="FFFFC7CE"/>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8" tint="0.79998168889431442"/>
        </patternFill>
      </fill>
    </dxf>
    <dxf>
      <font>
        <b val="0"/>
        <i val="0"/>
        <strike val="0"/>
        <condense val="0"/>
        <extend val="0"/>
        <outline val="0"/>
        <shadow val="0"/>
        <u val="none"/>
        <vertAlign val="baseline"/>
        <sz val="10"/>
        <color auto="1"/>
        <name val="Calibri"/>
        <family val="2"/>
        <scheme val="major"/>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ajor"/>
      </font>
      <fill>
        <patternFill patternType="none">
          <bgColor auto="1"/>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ajor"/>
      </font>
      <fill>
        <patternFill patternType="none">
          <fgColor rgb="FF66CCFF"/>
          <bgColor auto="1"/>
        </patternFill>
      </fill>
      <alignment horizontal="left" vertical="top" textRotation="0" wrapText="1" indent="0" justifyLastLine="0" shrinkToFit="0" readingOrder="0"/>
    </dxf>
    <dxf>
      <border outline="0">
        <left style="medium">
          <color indexed="64"/>
        </left>
        <bottom style="medium">
          <color indexed="64"/>
        </bottom>
      </border>
    </dxf>
    <dxf>
      <font>
        <strike val="0"/>
        <outline val="0"/>
        <shadow val="0"/>
        <u val="none"/>
        <vertAlign val="baseline"/>
        <color auto="1"/>
        <name val="Calibri"/>
        <family val="2"/>
        <scheme val="major"/>
      </font>
      <fill>
        <patternFill patternType="none">
          <bgColor auto="1"/>
        </patternFill>
      </fill>
    </dxf>
    <dxf>
      <font>
        <strike val="0"/>
        <outline val="0"/>
        <shadow val="0"/>
        <u val="none"/>
        <vertAlign val="baseline"/>
        <color auto="1"/>
        <name val="Calibri"/>
        <family val="2"/>
        <scheme val="major"/>
      </font>
      <fill>
        <patternFill patternType="none">
          <bgColor auto="1"/>
        </patternFill>
      </fill>
    </dxf>
  </dxfs>
  <tableStyles count="0" defaultTableStyle="TableStyleMedium2" defaultPivotStyle="PivotStyleLight16"/>
  <colors>
    <mruColors>
      <color rgb="FFFFC917"/>
      <color rgb="FF003082"/>
      <color rgb="FF0079D3"/>
      <color rgb="FFF68890"/>
      <color rgb="FFF6BB00"/>
      <color rgb="FFE2A700"/>
      <color rgb="FFCC9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ocumenttasks/documenttask1.xml><?xml version="1.0" encoding="utf-8"?>
<Tasks xmlns="http://schemas.microsoft.com/office/tasks/2019/documenttasks">
  <Task id="{C2ACB322-DBA3-481E-BB9A-DF15392F3D66}">
    <Anchor>
      <Comment id="{8CB3902C-64D0-4A4F-804A-49DB4A511413}"/>
    </Anchor>
    <History>
      <Event time="2023-12-05T09:31:36.69" id="{B52F867A-1CD3-462F-AF78-3D29D7A5AD40}">
        <Attribution userId="S::joris.vandesande@nslogin.nl::5223a3f2-9dbd-4660-aab7-a15f83a88e8b" userName="Sande van de, Joris J" userProvider="AD"/>
        <Anchor>
          <Comment id="{07309559-D2D1-4272-A85A-83821759AE2E}"/>
        </Anchor>
        <Create/>
      </Event>
      <Event time="2023-12-05T09:31:36.69" id="{5DCCD0C8-E7F7-41C1-AF02-958CEFED5953}">
        <Attribution userId="S::joris.vandesande@nslogin.nl::5223a3f2-9dbd-4660-aab7-a15f83a88e8b" userName="Sande van de, Joris J" userProvider="AD"/>
        <Anchor>
          <Comment id="{07309559-D2D1-4272-A85A-83821759AE2E}"/>
        </Anchor>
        <Assign userId="S::rolf.gelpke@nslogin.nl::9ce0cdf3-4b31-46ed-bcd6-95f81cbcac61" userName="Gelpke, Rolf" userProvider="AD"/>
      </Event>
      <Event time="2023-12-05T09:31:36.69" id="{DA8D9163-CBA0-49AE-A8EA-E0FA832A08FE}">
        <Attribution userId="S::joris.vandesande@nslogin.nl::5223a3f2-9dbd-4660-aab7-a15f83a88e8b" userName="Sande van de, Joris J" userProvider="AD"/>
        <Anchor>
          <Comment id="{07309559-D2D1-4272-A85A-83821759AE2E}"/>
        </Anchor>
        <SetTitle title="@Gelpke, Rolf wat denk jij. In de uitlegpraatplaat liep soort en type ook door elkaar"/>
      </Event>
    </History>
  </Task>
</Task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1777365</xdr:colOff>
      <xdr:row>1</xdr:row>
      <xdr:rowOff>88641</xdr:rowOff>
    </xdr:from>
    <xdr:to>
      <xdr:col>2</xdr:col>
      <xdr:colOff>2133555</xdr:colOff>
      <xdr:row>1</xdr:row>
      <xdr:rowOff>403473</xdr:rowOff>
    </xdr:to>
    <xdr:pic>
      <xdr:nvPicPr>
        <xdr:cNvPr id="2" name="Afbeelding 1" descr="Afbeelding met tekening, teken&#10;&#10;Automatisch gegenereerde beschrijving">
          <a:extLst>
            <a:ext uri="{FF2B5EF4-FFF2-40B4-BE49-F238E27FC236}">
              <a16:creationId xmlns:a16="http://schemas.microsoft.com/office/drawing/2014/main" id="{A4AF001D-88E8-4A1A-B453-EC6375A481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30340" y="412491"/>
          <a:ext cx="356190" cy="318642"/>
        </a:xfrm>
        <a:prstGeom prst="ellipse">
          <a:avLst/>
        </a:prstGeom>
        <a:effectLst>
          <a:outerShdw blurRad="50800" dist="12700" dir="2700000" algn="tl" rotWithShape="0">
            <a:prstClr val="black">
              <a:alpha val="33000"/>
            </a:prstClr>
          </a:outerShdw>
        </a:effectLst>
      </xdr:spPr>
    </xdr:pic>
    <xdr:clientData/>
  </xdr:twoCellAnchor>
  <xdr:twoCellAnchor editAs="oneCell">
    <xdr:from>
      <xdr:col>2</xdr:col>
      <xdr:colOff>2657475</xdr:colOff>
      <xdr:row>1</xdr:row>
      <xdr:rowOff>72438</xdr:rowOff>
    </xdr:from>
    <xdr:to>
      <xdr:col>2</xdr:col>
      <xdr:colOff>3002235</xdr:colOff>
      <xdr:row>1</xdr:row>
      <xdr:rowOff>427297</xdr:rowOff>
    </xdr:to>
    <xdr:pic>
      <xdr:nvPicPr>
        <xdr:cNvPr id="3" name="Afbeelding 2">
          <a:extLst>
            <a:ext uri="{FF2B5EF4-FFF2-40B4-BE49-F238E27FC236}">
              <a16:creationId xmlns:a16="http://schemas.microsoft.com/office/drawing/2014/main" id="{245D26BA-786A-4BE4-97D0-6A47B767A12C}"/>
            </a:ext>
          </a:extLst>
        </xdr:cNvPr>
        <xdr:cNvPicPr>
          <a:picLocks noChangeAspect="1"/>
        </xdr:cNvPicPr>
      </xdr:nvPicPr>
      <xdr:blipFill>
        <a:blip xmlns:r="http://schemas.openxmlformats.org/officeDocument/2006/relationships" r:embed="rId2"/>
        <a:stretch>
          <a:fillRect/>
        </a:stretch>
      </xdr:blipFill>
      <xdr:spPr>
        <a:xfrm>
          <a:off x="7410450" y="396288"/>
          <a:ext cx="346665" cy="352954"/>
        </a:xfrm>
        <a:prstGeom prst="rect">
          <a:avLst/>
        </a:prstGeom>
      </xdr:spPr>
    </xdr:pic>
    <xdr:clientData/>
  </xdr:twoCellAnchor>
  <xdr:twoCellAnchor editAs="oneCell">
    <xdr:from>
      <xdr:col>2</xdr:col>
      <xdr:colOff>1322070</xdr:colOff>
      <xdr:row>1</xdr:row>
      <xdr:rowOff>69867</xdr:rowOff>
    </xdr:from>
    <xdr:to>
      <xdr:col>2</xdr:col>
      <xdr:colOff>1678260</xdr:colOff>
      <xdr:row>1</xdr:row>
      <xdr:rowOff>431772</xdr:rowOff>
    </xdr:to>
    <xdr:pic>
      <xdr:nvPicPr>
        <xdr:cNvPr id="7" name="Picture 9">
          <a:extLst>
            <a:ext uri="{FF2B5EF4-FFF2-40B4-BE49-F238E27FC236}">
              <a16:creationId xmlns:a16="http://schemas.microsoft.com/office/drawing/2014/main" id="{44EC5300-523F-40B4-B8B9-63565F1A79EB}"/>
            </a:ext>
          </a:extLst>
        </xdr:cNvPr>
        <xdr:cNvPicPr>
          <a:picLocks/>
        </xdr:cNvPicPr>
      </xdr:nvPicPr>
      <xdr:blipFill>
        <a:blip xmlns:r="http://schemas.openxmlformats.org/officeDocument/2006/relationships" r:embed="rId3"/>
        <a:stretch>
          <a:fillRect/>
        </a:stretch>
      </xdr:blipFill>
      <xdr:spPr>
        <a:xfrm>
          <a:off x="6075045" y="393717"/>
          <a:ext cx="356190" cy="360000"/>
        </a:xfrm>
        <a:prstGeom prst="ellipse">
          <a:avLst/>
        </a:prstGeom>
        <a:effectLst>
          <a:outerShdw blurRad="50800" dist="12700" dir="2700000" algn="tl" rotWithShape="0">
            <a:prstClr val="black">
              <a:alpha val="33000"/>
            </a:prstClr>
          </a:outerShdw>
        </a:effectLst>
      </xdr:spPr>
    </xdr:pic>
    <xdr:clientData/>
  </xdr:twoCellAnchor>
  <xdr:twoCellAnchor editAs="oneCell">
    <xdr:from>
      <xdr:col>2</xdr:col>
      <xdr:colOff>2234565</xdr:colOff>
      <xdr:row>1</xdr:row>
      <xdr:rowOff>85472</xdr:rowOff>
    </xdr:from>
    <xdr:to>
      <xdr:col>2</xdr:col>
      <xdr:colOff>2590755</xdr:colOff>
      <xdr:row>1</xdr:row>
      <xdr:rowOff>408548</xdr:rowOff>
    </xdr:to>
    <xdr:pic>
      <xdr:nvPicPr>
        <xdr:cNvPr id="8" name="Afbeelding 7">
          <a:extLst>
            <a:ext uri="{FF2B5EF4-FFF2-40B4-BE49-F238E27FC236}">
              <a16:creationId xmlns:a16="http://schemas.microsoft.com/office/drawing/2014/main" id="{26F0A53A-1C2F-4DC9-92E5-1724AB530A0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987540" y="409322"/>
          <a:ext cx="356190" cy="324981"/>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864870</xdr:colOff>
      <xdr:row>1</xdr:row>
      <xdr:rowOff>72518</xdr:rowOff>
    </xdr:from>
    <xdr:to>
      <xdr:col>2</xdr:col>
      <xdr:colOff>1236300</xdr:colOff>
      <xdr:row>1</xdr:row>
      <xdr:rowOff>427216</xdr:rowOff>
    </xdr:to>
    <xdr:pic>
      <xdr:nvPicPr>
        <xdr:cNvPr id="9" name="Afbeelding 8">
          <a:extLst>
            <a:ext uri="{FF2B5EF4-FFF2-40B4-BE49-F238E27FC236}">
              <a16:creationId xmlns:a16="http://schemas.microsoft.com/office/drawing/2014/main" id="{8D86412E-A421-4310-9FF1-69961FAD04C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17845" y="396368"/>
          <a:ext cx="367620" cy="352793"/>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4667250</xdr:colOff>
      <xdr:row>1</xdr:row>
      <xdr:rowOff>79116</xdr:rowOff>
    </xdr:from>
    <xdr:to>
      <xdr:col>3</xdr:col>
      <xdr:colOff>5027250</xdr:colOff>
      <xdr:row>1</xdr:row>
      <xdr:rowOff>390138</xdr:rowOff>
    </xdr:to>
    <xdr:pic>
      <xdr:nvPicPr>
        <xdr:cNvPr id="10" name="Afbeelding 9" descr="Afbeelding met tekening, teken&#10;&#10;Automatisch gegenereerde beschrijving">
          <a:extLst>
            <a:ext uri="{FF2B5EF4-FFF2-40B4-BE49-F238E27FC236}">
              <a16:creationId xmlns:a16="http://schemas.microsoft.com/office/drawing/2014/main" id="{90F96C70-57B8-43DD-8C41-434957E1E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25375" y="402966"/>
          <a:ext cx="360000" cy="309117"/>
        </a:xfrm>
        <a:prstGeom prst="ellipse">
          <a:avLst/>
        </a:prstGeom>
        <a:effectLst>
          <a:outerShdw blurRad="50800" dist="12700" dir="2700000" algn="tl" rotWithShape="0">
            <a:prstClr val="black">
              <a:alpha val="33000"/>
            </a:prstClr>
          </a:outerShdw>
        </a:effectLst>
      </xdr:spPr>
    </xdr:pic>
    <xdr:clientData/>
  </xdr:twoCellAnchor>
  <xdr:twoCellAnchor editAs="oneCell">
    <xdr:from>
      <xdr:col>3</xdr:col>
      <xdr:colOff>5551170</xdr:colOff>
      <xdr:row>1</xdr:row>
      <xdr:rowOff>55293</xdr:rowOff>
    </xdr:from>
    <xdr:to>
      <xdr:col>3</xdr:col>
      <xdr:colOff>5894025</xdr:colOff>
      <xdr:row>1</xdr:row>
      <xdr:rowOff>410152</xdr:rowOff>
    </xdr:to>
    <xdr:pic>
      <xdr:nvPicPr>
        <xdr:cNvPr id="12" name="Afbeelding 11">
          <a:extLst>
            <a:ext uri="{FF2B5EF4-FFF2-40B4-BE49-F238E27FC236}">
              <a16:creationId xmlns:a16="http://schemas.microsoft.com/office/drawing/2014/main" id="{879E62C0-B76A-489B-885E-71119FE84A52}"/>
            </a:ext>
          </a:extLst>
        </xdr:cNvPr>
        <xdr:cNvPicPr>
          <a:picLocks noChangeAspect="1"/>
        </xdr:cNvPicPr>
      </xdr:nvPicPr>
      <xdr:blipFill>
        <a:blip xmlns:r="http://schemas.openxmlformats.org/officeDocument/2006/relationships" r:embed="rId2"/>
        <a:stretch>
          <a:fillRect/>
        </a:stretch>
      </xdr:blipFill>
      <xdr:spPr>
        <a:xfrm>
          <a:off x="13409295" y="379143"/>
          <a:ext cx="344760" cy="356764"/>
        </a:xfrm>
        <a:prstGeom prst="rect">
          <a:avLst/>
        </a:prstGeom>
      </xdr:spPr>
    </xdr:pic>
    <xdr:clientData/>
  </xdr:twoCellAnchor>
  <xdr:twoCellAnchor editAs="oneCell">
    <xdr:from>
      <xdr:col>3</xdr:col>
      <xdr:colOff>4215765</xdr:colOff>
      <xdr:row>1</xdr:row>
      <xdr:rowOff>48912</xdr:rowOff>
    </xdr:from>
    <xdr:to>
      <xdr:col>3</xdr:col>
      <xdr:colOff>4573860</xdr:colOff>
      <xdr:row>1</xdr:row>
      <xdr:rowOff>416532</xdr:rowOff>
    </xdr:to>
    <xdr:pic>
      <xdr:nvPicPr>
        <xdr:cNvPr id="13" name="Picture 9">
          <a:extLst>
            <a:ext uri="{FF2B5EF4-FFF2-40B4-BE49-F238E27FC236}">
              <a16:creationId xmlns:a16="http://schemas.microsoft.com/office/drawing/2014/main" id="{D0A632B9-3EBD-4F55-9B4B-2C6A48123262}"/>
            </a:ext>
          </a:extLst>
        </xdr:cNvPr>
        <xdr:cNvPicPr>
          <a:picLocks/>
        </xdr:cNvPicPr>
      </xdr:nvPicPr>
      <xdr:blipFill>
        <a:blip xmlns:r="http://schemas.openxmlformats.org/officeDocument/2006/relationships" r:embed="rId3"/>
        <a:stretch>
          <a:fillRect/>
        </a:stretch>
      </xdr:blipFill>
      <xdr:spPr>
        <a:xfrm>
          <a:off x="12073890" y="372762"/>
          <a:ext cx="358095" cy="367620"/>
        </a:xfrm>
        <a:prstGeom prst="ellipse">
          <a:avLst/>
        </a:prstGeom>
        <a:effectLst>
          <a:outerShdw blurRad="50800" dist="12700" dir="2700000" algn="tl" rotWithShape="0">
            <a:prstClr val="black">
              <a:alpha val="33000"/>
            </a:prstClr>
          </a:outerShdw>
        </a:effectLst>
      </xdr:spPr>
    </xdr:pic>
    <xdr:clientData/>
  </xdr:twoCellAnchor>
  <xdr:twoCellAnchor editAs="oneCell">
    <xdr:from>
      <xdr:col>3</xdr:col>
      <xdr:colOff>5124450</xdr:colOff>
      <xdr:row>1</xdr:row>
      <xdr:rowOff>74042</xdr:rowOff>
    </xdr:from>
    <xdr:to>
      <xdr:col>3</xdr:col>
      <xdr:colOff>5484450</xdr:colOff>
      <xdr:row>1</xdr:row>
      <xdr:rowOff>397118</xdr:rowOff>
    </xdr:to>
    <xdr:pic>
      <xdr:nvPicPr>
        <xdr:cNvPr id="15" name="Afbeelding 14">
          <a:extLst>
            <a:ext uri="{FF2B5EF4-FFF2-40B4-BE49-F238E27FC236}">
              <a16:creationId xmlns:a16="http://schemas.microsoft.com/office/drawing/2014/main" id="{5F6111B1-08AC-4819-A35C-EE800A8D6E5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982575" y="397892"/>
          <a:ext cx="360000" cy="319266"/>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3758565</xdr:colOff>
      <xdr:row>1</xdr:row>
      <xdr:rowOff>55373</xdr:rowOff>
    </xdr:from>
    <xdr:to>
      <xdr:col>3</xdr:col>
      <xdr:colOff>4131900</xdr:colOff>
      <xdr:row>1</xdr:row>
      <xdr:rowOff>410071</xdr:rowOff>
    </xdr:to>
    <xdr:pic>
      <xdr:nvPicPr>
        <xdr:cNvPr id="16" name="Afbeelding 15">
          <a:extLst>
            <a:ext uri="{FF2B5EF4-FFF2-40B4-BE49-F238E27FC236}">
              <a16:creationId xmlns:a16="http://schemas.microsoft.com/office/drawing/2014/main" id="{D7356A49-02C1-4A96-8F59-BEA76BD1883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616690" y="379223"/>
          <a:ext cx="377145" cy="356603"/>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103142</xdr:colOff>
      <xdr:row>1</xdr:row>
      <xdr:rowOff>81916</xdr:rowOff>
    </xdr:from>
    <xdr:ext cx="389851" cy="382905"/>
    <xdr:pic>
      <xdr:nvPicPr>
        <xdr:cNvPr id="8" name="Picture 9">
          <a:extLst>
            <a:ext uri="{FF2B5EF4-FFF2-40B4-BE49-F238E27FC236}">
              <a16:creationId xmlns:a16="http://schemas.microsoft.com/office/drawing/2014/main" id="{4CB6606C-1FBC-42F2-9D1B-842C9C8AD858}"/>
            </a:ext>
            <a:ext uri="{147F2762-F138-4A5C-976F-8EAC2B608ADB}">
              <a16:predDERef xmlns:a16="http://schemas.microsoft.com/office/drawing/2014/main" pred="{C7D98B9A-2D16-4702-ABFC-994E268FA992}"/>
            </a:ext>
          </a:extLst>
        </xdr:cNvPr>
        <xdr:cNvPicPr>
          <a:picLocks noChangeAspect="1"/>
        </xdr:cNvPicPr>
      </xdr:nvPicPr>
      <xdr:blipFill>
        <a:blip xmlns:r="http://schemas.openxmlformats.org/officeDocument/2006/relationships" r:embed="rId1"/>
        <a:stretch>
          <a:fillRect/>
        </a:stretch>
      </xdr:blipFill>
      <xdr:spPr>
        <a:xfrm>
          <a:off x="4513217" y="262891"/>
          <a:ext cx="389851" cy="382905"/>
        </a:xfrm>
        <a:prstGeom prst="ellipse">
          <a:avLst/>
        </a:prstGeom>
        <a:effectLst>
          <a:outerShdw blurRad="50800" dist="12700" dir="2700000" algn="tl" rotWithShape="0">
            <a:prstClr val="black">
              <a:alpha val="33000"/>
            </a:prstClr>
          </a:outerShdw>
        </a:effectLst>
      </xdr:spPr>
    </xdr:pic>
    <xdr:clientData/>
  </xdr:oneCellAnchor>
  <xdr:oneCellAnchor>
    <xdr:from>
      <xdr:col>0</xdr:col>
      <xdr:colOff>47625</xdr:colOff>
      <xdr:row>1</xdr:row>
      <xdr:rowOff>171450</xdr:rowOff>
    </xdr:from>
    <xdr:ext cx="504825" cy="190500"/>
    <xdr:pic>
      <xdr:nvPicPr>
        <xdr:cNvPr id="7" name="Afbeelding 1">
          <a:extLst>
            <a:ext uri="{FF2B5EF4-FFF2-40B4-BE49-F238E27FC236}">
              <a16:creationId xmlns:a16="http://schemas.microsoft.com/office/drawing/2014/main" id="{7439A281-434A-48D5-AF99-37046355BE9B}"/>
            </a:ext>
            <a:ext uri="{147F2762-F138-4A5C-976F-8EAC2B608ADB}">
              <a16:predDERef xmlns:a16="http://schemas.microsoft.com/office/drawing/2014/main" pred="{4CB6606C-1FBC-42F2-9D1B-842C9C8AD858}"/>
            </a:ext>
          </a:extLst>
        </xdr:cNvPr>
        <xdr:cNvPicPr>
          <a:picLocks noChangeAspect="1"/>
        </xdr:cNvPicPr>
      </xdr:nvPicPr>
      <xdr:blipFill>
        <a:blip xmlns:r="http://schemas.openxmlformats.org/officeDocument/2006/relationships" r:embed="rId2"/>
        <a:stretch>
          <a:fillRect/>
        </a:stretch>
      </xdr:blipFill>
      <xdr:spPr>
        <a:xfrm>
          <a:off x="47625" y="352425"/>
          <a:ext cx="504825" cy="190500"/>
        </a:xfrm>
        <a:prstGeom prst="rect">
          <a:avLst/>
        </a:prstGeom>
      </xdr:spPr>
    </xdr:pic>
    <xdr:clientData/>
  </xdr:oneCellAnchor>
  <xdr:twoCellAnchor editAs="oneCell">
    <xdr:from>
      <xdr:col>9</xdr:col>
      <xdr:colOff>373380</xdr:colOff>
      <xdr:row>4</xdr:row>
      <xdr:rowOff>0</xdr:rowOff>
    </xdr:from>
    <xdr:to>
      <xdr:col>9</xdr:col>
      <xdr:colOff>867448</xdr:colOff>
      <xdr:row>4</xdr:row>
      <xdr:rowOff>485264</xdr:rowOff>
    </xdr:to>
    <xdr:pic>
      <xdr:nvPicPr>
        <xdr:cNvPr id="12" name="Picture 9">
          <a:extLst>
            <a:ext uri="{FF2B5EF4-FFF2-40B4-BE49-F238E27FC236}">
              <a16:creationId xmlns:a16="http://schemas.microsoft.com/office/drawing/2014/main" id="{FBCB3444-E527-4289-8E9D-D0F380867EDF}"/>
            </a:ext>
            <a:ext uri="{147F2762-F138-4A5C-976F-8EAC2B608ADB}">
              <a16:predDERef xmlns:a16="http://schemas.microsoft.com/office/drawing/2014/main" pred="{C7D98B9A-2D16-4702-ABFC-994E268FA992}"/>
            </a:ext>
          </a:extLst>
        </xdr:cNvPr>
        <xdr:cNvPicPr>
          <a:picLocks noChangeAspect="1"/>
        </xdr:cNvPicPr>
      </xdr:nvPicPr>
      <xdr:blipFill>
        <a:blip xmlns:r="http://schemas.openxmlformats.org/officeDocument/2006/relationships" r:embed="rId1"/>
        <a:stretch>
          <a:fillRect/>
        </a:stretch>
      </xdr:blipFill>
      <xdr:spPr>
        <a:xfrm>
          <a:off x="12664440" y="1821180"/>
          <a:ext cx="494068" cy="485264"/>
        </a:xfrm>
        <a:prstGeom prst="ellipse">
          <a:avLst/>
        </a:prstGeom>
        <a:effectLst>
          <a:outerShdw blurRad="50800" dist="12700" dir="2700000" algn="tl" rotWithShape="0">
            <a:prstClr val="black">
              <a:alpha val="33000"/>
            </a:prstClr>
          </a:outerShdw>
        </a:effectLst>
      </xdr:spPr>
    </xdr:pic>
    <xdr:clientData/>
  </xdr:twoCellAnchor>
</xdr:wsDr>
</file>

<file path=xl/persons/person.xml><?xml version="1.0" encoding="utf-8"?>
<personList xmlns="http://schemas.microsoft.com/office/spreadsheetml/2018/threadedcomments" xmlns:x="http://schemas.openxmlformats.org/spreadsheetml/2006/main">
  <person displayName="Gelpke, Rolf" id="{D83AA52F-021F-4F8D-AC03-2B8F910DBA45}" userId="rolf.gelpke@nslogin.nl" providerId="PeoplePicker"/>
  <person displayName="Gelpke, Rolf" id="{7AB05457-F6C4-47F5-A1A3-1573BCF76CD6}" userId="S::rolf.gelpke@nslogin.nl::9ce0cdf3-4b31-46ed-bcd6-95f81cbcac61" providerId="AD"/>
  <person displayName="Sande van de, Joris J" id="{B50504A3-1C7B-43B9-AEAA-5D5FEAB15077}" userId="S::joris.vandesande@nslogin.nl::5223a3f2-9dbd-4660-aab7-a15f83a88e8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7423B9-2E8E-431B-92D4-D00A21DC7309}" name="Tabel2" displayName="Tabel2" ref="A2:C13" totalsRowShown="0" headerRowDxfId="15" dataDxfId="14" tableBorderDxfId="13">
  <autoFilter ref="A2:C13" xr:uid="{0D7423B9-2E8E-431B-92D4-D00A21DC7309}"/>
  <tableColumns count="3">
    <tableColumn id="1" xr3:uid="{F4555EFC-20D7-426A-801F-08586E85BD54}" name="Term" dataDxfId="12"/>
    <tableColumn id="2" xr3:uid="{E8A724D5-0386-472B-B7A3-70A9EA25C7FE}" name="Definitions (EN)" dataDxfId="11"/>
    <tableColumn id="3" xr3:uid="{E96D9051-447D-453D-A490-9DA5533E7B61}" name="Definities (NL)" dataDxfId="10"/>
  </tableColumns>
  <tableStyleInfo name="TableStyleMedium5"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dT="2023-12-05T09:30:04.08" personId="{B50504A3-1C7B-43B9-AEAA-5D5FEAB15077}" id="{8CB3902C-64D0-4A4F-804A-49DB4A511413}">
    <text>We moeten nog even naar de juiste indeling van materialen kijken. nu worden materiaaltype en materiaal door elkaar gebruikt. Voorstel: 1.Materiaalgroep, 2. materiaal type, 3. materiaal standard</text>
  </threadedComment>
  <threadedComment ref="A6" dT="2023-12-05T09:31:34.02" personId="{B50504A3-1C7B-43B9-AEAA-5D5FEAB15077}" id="{07309559-D2D1-4272-A85A-83821759AE2E}" parentId="{8CB3902C-64D0-4A4F-804A-49DB4A511413}">
    <text>@Gelpke, Rolf wat denk jij. In de uitlegpraatplaat liep soort en type ook door elkaar</text>
    <mentions>
      <mention mentionpersonId="{D83AA52F-021F-4F8D-AC03-2B8F910DBA45}" mentionId="{8F3C4827-C0E1-42D6-9C46-71E1E39C8420}" startIndex="0" length="13"/>
    </mentions>
  </threadedComment>
  <threadedComment ref="A6" dT="2023-12-05T09:32:07.13" personId="{B50504A3-1C7B-43B9-AEAA-5D5FEAB15077}" id="{22BFFD7C-0754-4546-B988-D3C2CC9C5392}" parentId="{8CB3902C-64D0-4A4F-804A-49DB4A511413}">
    <text>In het engels dan material group, material type en material standard</text>
  </threadedComment>
  <threadedComment ref="A6" dT="2023-12-05T09:40:45.40" personId="{7AB05457-F6C4-47F5-A1A3-1573BCF76CD6}" id="{FB31DBE8-E977-47C9-9F19-F41F52BE8556}" parentId="{8CB3902C-64D0-4A4F-804A-49DB4A511413}">
    <text>ik zou opteren voor 'materiaalgroep', 'materiaal' en 'materiaalstandaard'</text>
  </threadedComment>
  <threadedComment ref="A6" dT="2023-12-05T09:49:35.20" personId="{B50504A3-1C7B-43B9-AEAA-5D5FEAB15077}" id="{2F45E787-6F0F-4344-BC10-ED4537BF87B2}" parentId="{8CB3902C-64D0-4A4F-804A-49DB4A511413}">
    <text>akkoord. ik zal dit aanpassen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ghgprotocol.org/sites/default/files/2023-03/Scope3_Calculation_Guidance_0%5B1%5D.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nl.wikipedia.org/wiki/Lood_(element)" TargetMode="External"/><Relationship Id="rId13" Type="http://schemas.openxmlformats.org/officeDocument/2006/relationships/hyperlink" Target="https://nl.wikipedia.org/wiki/Lijst_van_dichtheden_van_vaste_stoffen" TargetMode="External"/><Relationship Id="rId18" Type="http://schemas.openxmlformats.org/officeDocument/2006/relationships/hyperlink" Target="https://nl.wikipedia.org/wiki/Lijst_van_dichtheden_van_vaste_stoffen" TargetMode="External"/><Relationship Id="rId3" Type="http://schemas.openxmlformats.org/officeDocument/2006/relationships/hyperlink" Target="https://en.wikipedia.org/wiki/Stainless_steel" TargetMode="External"/><Relationship Id="rId21" Type="http://schemas.openxmlformats.org/officeDocument/2006/relationships/hyperlink" Target="https://nl.wikipedia.org/wiki/Lijst_van_dichtheden_van_vaste_stoffen" TargetMode="External"/><Relationship Id="rId7" Type="http://schemas.openxmlformats.org/officeDocument/2006/relationships/hyperlink" Target="https://nl.wikipedia.org/wiki/Koper_(element)" TargetMode="External"/><Relationship Id="rId12" Type="http://schemas.openxmlformats.org/officeDocument/2006/relationships/hyperlink" Target="https://nl.wikipedia.org/wiki/Lijst_van_dichtheden_van_vaste_stoffen" TargetMode="External"/><Relationship Id="rId17" Type="http://schemas.openxmlformats.org/officeDocument/2006/relationships/hyperlink" Target="https://nl.wikipedia.org/wiki/Lijst_van_dichtheden_van_vaste_stoffen" TargetMode="External"/><Relationship Id="rId2" Type="http://schemas.openxmlformats.org/officeDocument/2006/relationships/hyperlink" Target="https://en.wikipedia.org/wiki/Steel" TargetMode="External"/><Relationship Id="rId16" Type="http://schemas.openxmlformats.org/officeDocument/2006/relationships/hyperlink" Target="https://nl.wikipedia.org/wiki/Lijst_van_dichtheden_van_vaste_stoffen" TargetMode="External"/><Relationship Id="rId20" Type="http://schemas.openxmlformats.org/officeDocument/2006/relationships/hyperlink" Target="https://nl.wikipedia.org/wiki/Lijst_van_dichtheden_van_vaste_stoffen" TargetMode="External"/><Relationship Id="rId1" Type="http://schemas.openxmlformats.org/officeDocument/2006/relationships/hyperlink" Target="https://nl.wikipedia.org/wiki/Aluminium" TargetMode="External"/><Relationship Id="rId6" Type="http://schemas.openxmlformats.org/officeDocument/2006/relationships/hyperlink" Target="https://nl.wikipedia.org/wiki/Lijst_van_dichtheden_van_vaste_stoffen" TargetMode="External"/><Relationship Id="rId11" Type="http://schemas.openxmlformats.org/officeDocument/2006/relationships/hyperlink" Target="https://nl.wikipedia.org/wiki/Lijst_van_dichtheden_van_vaste_stoffen" TargetMode="External"/><Relationship Id="rId5" Type="http://schemas.openxmlformats.org/officeDocument/2006/relationships/hyperlink" Target="https://nl.wikipedia.org/wiki/Lijst_van_dichtheden_van_vaste_stoffen" TargetMode="External"/><Relationship Id="rId15" Type="http://schemas.openxmlformats.org/officeDocument/2006/relationships/hyperlink" Target="https://nl.wikipedia.org/wiki/Lijst_van_dichtheden_van_vaste_stoffen" TargetMode="External"/><Relationship Id="rId10" Type="http://schemas.openxmlformats.org/officeDocument/2006/relationships/hyperlink" Target="https://nl.wikipedia.org/wiki/Lijst_van_dichtheden_van_vaste_stoffen" TargetMode="External"/><Relationship Id="rId19" Type="http://schemas.openxmlformats.org/officeDocument/2006/relationships/hyperlink" Target="https://nl.wikipedia.org/wiki/Lijst_van_dichtheden_van_vaste_stoffen" TargetMode="External"/><Relationship Id="rId4" Type="http://schemas.openxmlformats.org/officeDocument/2006/relationships/hyperlink" Target="https://nl.wikipedia.org/wiki/Lijst_van_dichtheden_van_vaste_stoffen" TargetMode="External"/><Relationship Id="rId9" Type="http://schemas.openxmlformats.org/officeDocument/2006/relationships/hyperlink" Target="https://nl.wikipedia.org/wiki/Magnesium" TargetMode="External"/><Relationship Id="rId14" Type="http://schemas.openxmlformats.org/officeDocument/2006/relationships/hyperlink" Target="https://nl.wikipedia.org/wiki/Lijst_van_dichtheden_van_vaste_stoffen" TargetMode="External"/><Relationship Id="rId22" Type="http://schemas.openxmlformats.org/officeDocument/2006/relationships/hyperlink" Target="https://nl.wikipedia.org/wiki/Lijst_van_dichtheden_van_vaste_stoff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18"/>
  <sheetViews>
    <sheetView showGridLines="0" tabSelected="1" zoomScaleNormal="100" workbookViewId="0">
      <selection activeCell="B2" sqref="B2:C2"/>
    </sheetView>
  </sheetViews>
  <sheetFormatPr defaultColWidth="0" defaultRowHeight="0" customHeight="1" zeroHeight="1"/>
  <cols>
    <col min="1" max="1" width="30.625" style="91" bestFit="1" customWidth="1"/>
    <col min="2" max="2" width="31.75" style="91" customWidth="1"/>
    <col min="3" max="3" width="40.75" style="91" customWidth="1"/>
    <col min="4" max="4" width="80.25" style="91" customWidth="1"/>
    <col min="5" max="5" width="8.75" style="91" customWidth="1"/>
    <col min="6" max="25" width="0" style="91" hidden="1" customWidth="1"/>
    <col min="26" max="16384" width="8.75" style="91" hidden="1"/>
  </cols>
  <sheetData>
    <row r="1" spans="1:5" ht="26.25">
      <c r="A1" s="160" t="s">
        <v>0</v>
      </c>
      <c r="B1" s="160"/>
      <c r="C1" s="160"/>
    </row>
    <row r="2" spans="1:5" s="92" customFormat="1" ht="106.5" customHeight="1">
      <c r="A2" s="87" t="s">
        <v>1</v>
      </c>
      <c r="B2" s="161" t="s">
        <v>2</v>
      </c>
      <c r="C2" s="161"/>
      <c r="D2" s="157" t="s">
        <v>3</v>
      </c>
    </row>
    <row r="3" spans="1:5" s="93" customFormat="1" ht="15">
      <c r="A3" s="104"/>
      <c r="B3" s="104"/>
      <c r="C3" s="104"/>
      <c r="D3" s="104"/>
    </row>
    <row r="4" spans="1:5" s="92" customFormat="1" ht="134.25" customHeight="1">
      <c r="A4" s="149" t="s">
        <v>4</v>
      </c>
      <c r="B4" s="159" t="s">
        <v>5</v>
      </c>
      <c r="C4" s="159"/>
      <c r="D4" s="158" t="s">
        <v>6</v>
      </c>
    </row>
    <row r="5" spans="1:5" s="92" customFormat="1" ht="63.75" customHeight="1">
      <c r="A5" s="87" t="s">
        <v>7</v>
      </c>
      <c r="B5" s="161" t="s">
        <v>8</v>
      </c>
      <c r="C5" s="161"/>
      <c r="D5" s="157" t="s">
        <v>9</v>
      </c>
    </row>
    <row r="6" spans="1:5" s="10" customFormat="1" ht="15">
      <c r="A6" s="13"/>
      <c r="B6" s="13"/>
      <c r="C6" s="13"/>
      <c r="D6" s="13"/>
      <c r="E6" s="11"/>
    </row>
    <row r="7" spans="1:5" s="10" customFormat="1" ht="26.25">
      <c r="A7" s="14" t="s">
        <v>10</v>
      </c>
      <c r="B7" s="14"/>
      <c r="C7" s="12"/>
      <c r="D7" s="12"/>
      <c r="E7" s="11"/>
    </row>
    <row r="8" spans="1:5" s="10" customFormat="1" ht="15">
      <c r="A8" s="106" t="s">
        <v>11</v>
      </c>
      <c r="B8" s="105" t="s">
        <v>12</v>
      </c>
      <c r="C8" s="90"/>
      <c r="D8" s="12"/>
      <c r="E8" s="11"/>
    </row>
    <row r="9" spans="1:5" s="10" customFormat="1" ht="15">
      <c r="A9" s="106" t="s">
        <v>13</v>
      </c>
      <c r="B9" s="105" t="s">
        <v>14</v>
      </c>
      <c r="C9" s="90"/>
      <c r="D9" s="12"/>
      <c r="E9" s="11"/>
    </row>
    <row r="10" spans="1:5" s="10" customFormat="1" ht="15">
      <c r="A10" s="106" t="s">
        <v>15</v>
      </c>
      <c r="B10" s="105" t="s">
        <v>16</v>
      </c>
      <c r="C10" s="90"/>
      <c r="D10" s="12"/>
      <c r="E10" s="11"/>
    </row>
    <row r="11" spans="1:5" s="10" customFormat="1" ht="15">
      <c r="A11" s="106" t="s">
        <v>17</v>
      </c>
      <c r="B11" s="105" t="s">
        <v>18</v>
      </c>
      <c r="C11" s="90"/>
      <c r="D11" s="12"/>
      <c r="E11" s="11"/>
    </row>
    <row r="12" spans="1:5" s="10" customFormat="1" ht="14.65" customHeight="1">
      <c r="A12" s="106" t="s">
        <v>19</v>
      </c>
      <c r="B12" s="89" t="s">
        <v>20</v>
      </c>
      <c r="C12" s="90"/>
      <c r="E12" s="11"/>
    </row>
    <row r="13" spans="1:5" s="10" customFormat="1" ht="15">
      <c r="A13" s="106" t="s">
        <v>21</v>
      </c>
      <c r="B13" s="89" t="s">
        <v>22</v>
      </c>
      <c r="C13" s="90"/>
      <c r="E13" s="11"/>
    </row>
    <row r="14" spans="1:5" s="10" customFormat="1" ht="15">
      <c r="A14" s="106" t="s">
        <v>23</v>
      </c>
      <c r="B14" s="89" t="s">
        <v>24</v>
      </c>
      <c r="C14" s="90"/>
      <c r="D14" s="12"/>
      <c r="E14" s="11"/>
    </row>
    <row r="15" spans="1:5" s="10" customFormat="1" ht="14.65" customHeight="1">
      <c r="A15" s="106" t="s">
        <v>25</v>
      </c>
      <c r="B15" s="89" t="s">
        <v>26</v>
      </c>
      <c r="C15" s="90"/>
      <c r="D15" s="12"/>
      <c r="E15" s="11"/>
    </row>
    <row r="16" spans="1:5" s="10" customFormat="1" ht="14.65" customHeight="1">
      <c r="A16" s="12"/>
      <c r="B16" s="12"/>
      <c r="C16" s="12"/>
      <c r="D16" s="12"/>
      <c r="E16" s="11"/>
    </row>
    <row r="17" ht="15" customHeight="1"/>
    <row r="18" ht="15" hidden="1" customHeight="1"/>
    <row r="19" ht="15" hidden="1" customHeight="1"/>
    <row r="20" ht="15" hidden="1" customHeight="1"/>
    <row r="21" ht="15" hidden="1" customHeight="1"/>
    <row r="22" ht="15" hidden="1" customHeight="1"/>
    <row r="23" ht="15" hidden="1" customHeight="1"/>
    <row r="24" ht="15" hidden="1" customHeight="1"/>
    <row r="25" ht="15" hidden="1" customHeight="1"/>
    <row r="26" ht="15" hidden="1" customHeight="1"/>
    <row r="27" ht="15" hidden="1" customHeight="1"/>
    <row r="28" ht="15" hidden="1" customHeight="1"/>
    <row r="29" ht="15" hidden="1" customHeight="1"/>
    <row r="30" ht="15" hidden="1" customHeight="1"/>
    <row r="31" ht="15" hidden="1" customHeight="1"/>
    <row r="3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5" hidden="1" customHeight="1"/>
    <row r="147" ht="15" hidden="1" customHeight="1"/>
    <row r="148" ht="15" hidden="1" customHeight="1"/>
    <row r="149" ht="15" hidden="1" customHeight="1"/>
    <row r="150" ht="15" hidden="1" customHeight="1"/>
    <row r="151" ht="15" hidden="1" customHeight="1"/>
    <row r="152" ht="15" hidden="1" customHeight="1"/>
    <row r="153" ht="15" hidden="1" customHeight="1"/>
    <row r="154" ht="15" hidden="1" customHeight="1"/>
    <row r="155" ht="15" hidden="1" customHeight="1"/>
    <row r="156" ht="15" hidden="1" customHeight="1"/>
    <row r="157" ht="15" hidden="1" customHeight="1"/>
    <row r="158" ht="15" hidden="1" customHeight="1"/>
    <row r="159" ht="15" hidden="1" customHeight="1"/>
    <row r="160" ht="15" hidden="1" customHeight="1"/>
    <row r="161" ht="15" hidden="1" customHeight="1"/>
    <row r="162" ht="15" hidden="1" customHeight="1"/>
    <row r="163" ht="15" hidden="1" customHeight="1"/>
    <row r="164" ht="15" hidden="1" customHeight="1"/>
    <row r="165" ht="15" hidden="1" customHeight="1"/>
    <row r="166" ht="15" hidden="1" customHeight="1"/>
    <row r="167" ht="15" hidden="1" customHeight="1"/>
    <row r="168" ht="15" hidden="1" customHeight="1"/>
    <row r="169" ht="15" hidden="1" customHeight="1"/>
    <row r="170" ht="15" hidden="1" customHeight="1"/>
    <row r="171" ht="15" hidden="1" customHeight="1"/>
    <row r="172" ht="15" hidden="1" customHeight="1"/>
    <row r="173" ht="15" hidden="1" customHeight="1"/>
    <row r="174" ht="15" hidden="1" customHeight="1"/>
    <row r="175" ht="15" hidden="1" customHeight="1"/>
    <row r="176" ht="15" hidden="1" customHeight="1"/>
    <row r="177" ht="15" hidden="1" customHeight="1"/>
    <row r="178" ht="15" hidden="1" customHeight="1"/>
    <row r="179" ht="15" hidden="1" customHeight="1"/>
    <row r="180" ht="15" hidden="1" customHeight="1"/>
    <row r="181" ht="15" hidden="1" customHeight="1"/>
    <row r="182" ht="15" hidden="1" customHeight="1"/>
    <row r="183" ht="15" hidden="1" customHeight="1"/>
    <row r="184" ht="15" hidden="1" customHeight="1"/>
    <row r="185" ht="15" hidden="1"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row r="504" ht="15" hidden="1" customHeight="1"/>
    <row r="505" ht="15" hidden="1" customHeight="1"/>
    <row r="506" ht="15" hidden="1" customHeight="1"/>
    <row r="507" ht="15" hidden="1" customHeight="1"/>
    <row r="508" ht="15" hidden="1" customHeight="1"/>
    <row r="509" ht="15" hidden="1" customHeight="1"/>
    <row r="510" ht="15" hidden="1" customHeight="1"/>
    <row r="511" ht="15" hidden="1" customHeight="1"/>
    <row r="512" ht="15" hidden="1" customHeight="1"/>
    <row r="513" ht="15" hidden="1" customHeight="1"/>
    <row r="514" ht="15" hidden="1" customHeight="1"/>
    <row r="515" ht="15" hidden="1" customHeight="1"/>
    <row r="516" ht="15" hidden="1" customHeight="1"/>
    <row r="517" ht="15" hidden="1" customHeight="1"/>
    <row r="518" ht="15" hidden="1" customHeight="1"/>
    <row r="519" ht="15" hidden="1" customHeight="1"/>
    <row r="520" ht="15" hidden="1" customHeight="1"/>
    <row r="521" ht="15" hidden="1" customHeight="1"/>
    <row r="522" ht="15" hidden="1" customHeight="1"/>
    <row r="523" ht="15" hidden="1" customHeight="1"/>
    <row r="524" ht="15" hidden="1" customHeight="1"/>
    <row r="525" ht="15" hidden="1" customHeight="1"/>
    <row r="526" ht="15" hidden="1" customHeight="1"/>
    <row r="527" ht="15" hidden="1" customHeight="1"/>
    <row r="528" ht="15" hidden="1" customHeight="1"/>
    <row r="529" ht="15" hidden="1" customHeight="1"/>
    <row r="530" ht="15" hidden="1" customHeight="1"/>
    <row r="531" ht="15" hidden="1" customHeight="1"/>
    <row r="532" ht="15" hidden="1" customHeight="1"/>
    <row r="533" ht="15" hidden="1" customHeight="1"/>
    <row r="534" ht="15" hidden="1" customHeight="1"/>
    <row r="535" ht="15" hidden="1" customHeight="1"/>
    <row r="536" ht="15" hidden="1" customHeight="1"/>
    <row r="537" ht="15" hidden="1" customHeight="1"/>
    <row r="538" ht="15" hidden="1" customHeight="1"/>
    <row r="539" ht="15" hidden="1" customHeight="1"/>
    <row r="540" ht="15" hidden="1" customHeight="1"/>
    <row r="541" ht="15" hidden="1" customHeight="1"/>
    <row r="542" ht="15" hidden="1" customHeight="1"/>
    <row r="543" ht="15" hidden="1" customHeight="1"/>
    <row r="544" ht="15" hidden="1" customHeight="1"/>
    <row r="545" ht="15" hidden="1" customHeight="1"/>
    <row r="546" ht="15" hidden="1" customHeight="1"/>
    <row r="547" ht="15" hidden="1" customHeight="1"/>
    <row r="548" ht="15" hidden="1" customHeight="1"/>
    <row r="549" ht="15" hidden="1" customHeight="1"/>
    <row r="550" ht="15" hidden="1" customHeight="1"/>
    <row r="551" ht="15" hidden="1" customHeight="1"/>
    <row r="552" ht="15" hidden="1" customHeight="1"/>
    <row r="553" ht="15" hidden="1" customHeight="1"/>
    <row r="554" ht="15" hidden="1" customHeight="1"/>
    <row r="555" ht="15" hidden="1" customHeight="1"/>
    <row r="556" ht="15" hidden="1" customHeight="1"/>
    <row r="557" ht="15" hidden="1" customHeight="1"/>
    <row r="558" ht="15" hidden="1" customHeight="1"/>
    <row r="559" ht="15" hidden="1" customHeight="1"/>
    <row r="560" ht="15" hidden="1" customHeight="1"/>
    <row r="561" ht="15" hidden="1" customHeight="1"/>
    <row r="562" ht="15" hidden="1" customHeight="1"/>
    <row r="563" ht="15" hidden="1" customHeight="1"/>
    <row r="564" ht="15" hidden="1" customHeight="1"/>
    <row r="565" ht="15" hidden="1" customHeight="1"/>
    <row r="566" ht="15" hidden="1" customHeight="1"/>
    <row r="567" ht="15" hidden="1" customHeight="1"/>
    <row r="568" ht="15" hidden="1" customHeight="1"/>
    <row r="569" ht="15" hidden="1" customHeight="1"/>
    <row r="570" ht="15" hidden="1" customHeight="1"/>
    <row r="571" ht="15" hidden="1" customHeight="1"/>
    <row r="572" ht="15" hidden="1" customHeight="1"/>
    <row r="573" ht="15" hidden="1" customHeight="1"/>
    <row r="574" ht="15" hidden="1" customHeight="1"/>
    <row r="575" ht="15" hidden="1" customHeight="1"/>
    <row r="576" ht="15" hidden="1" customHeight="1"/>
    <row r="577" ht="15" hidden="1" customHeight="1"/>
    <row r="578" ht="15" hidden="1" customHeight="1"/>
    <row r="579" ht="15" hidden="1" customHeight="1"/>
    <row r="580" ht="15" hidden="1" customHeight="1"/>
    <row r="581" ht="15" hidden="1" customHeight="1"/>
    <row r="582" ht="15" hidden="1" customHeight="1"/>
    <row r="583" ht="15" hidden="1" customHeight="1"/>
    <row r="584" ht="15" hidden="1" customHeight="1"/>
    <row r="585" ht="15" hidden="1" customHeight="1"/>
    <row r="586" ht="15" hidden="1" customHeight="1"/>
    <row r="587" ht="15" hidden="1" customHeight="1"/>
    <row r="588" ht="15" hidden="1" customHeight="1"/>
    <row r="589" ht="15" hidden="1" customHeight="1"/>
    <row r="590" ht="15" hidden="1" customHeight="1"/>
    <row r="591" ht="15" hidden="1" customHeight="1"/>
    <row r="592" ht="15" hidden="1" customHeight="1"/>
    <row r="593" ht="15" hidden="1" customHeight="1"/>
    <row r="594" ht="15" hidden="1" customHeight="1"/>
    <row r="595" ht="15" hidden="1" customHeight="1"/>
    <row r="596" ht="15" hidden="1" customHeight="1"/>
    <row r="597" ht="15" hidden="1" customHeight="1"/>
    <row r="598" ht="15" hidden="1" customHeight="1"/>
    <row r="599" ht="15" hidden="1" customHeight="1"/>
    <row r="600" ht="15" hidden="1" customHeight="1"/>
    <row r="601" ht="15" hidden="1" customHeight="1"/>
    <row r="602" ht="15" hidden="1" customHeight="1"/>
    <row r="603" ht="15" hidden="1" customHeight="1"/>
    <row r="604" ht="15" hidden="1" customHeight="1"/>
    <row r="605" ht="15" hidden="1" customHeight="1"/>
    <row r="606" ht="15" hidden="1" customHeight="1"/>
    <row r="607" ht="15" hidden="1" customHeight="1"/>
    <row r="608" ht="15" hidden="1" customHeight="1"/>
    <row r="609" ht="15" hidden="1" customHeight="1"/>
    <row r="610" ht="15" hidden="1" customHeight="1"/>
    <row r="611" ht="15" hidden="1" customHeight="1"/>
    <row r="612" ht="15" hidden="1" customHeight="1"/>
    <row r="613" ht="15" hidden="1" customHeight="1"/>
    <row r="614" ht="15" hidden="1" customHeight="1"/>
    <row r="615" ht="15" hidden="1" customHeight="1"/>
    <row r="616" ht="15" hidden="1" customHeight="1"/>
    <row r="617" ht="15" hidden="1" customHeight="1"/>
    <row r="618" ht="15" hidden="1" customHeight="1"/>
    <row r="619" ht="15" hidden="1" customHeight="1"/>
    <row r="620" ht="15" hidden="1" customHeight="1"/>
    <row r="621" ht="15" hidden="1" customHeight="1"/>
    <row r="622" ht="15" hidden="1" customHeight="1"/>
    <row r="623" ht="15" hidden="1" customHeight="1"/>
    <row r="624" ht="15" hidden="1" customHeight="1"/>
    <row r="625" ht="15" hidden="1" customHeight="1"/>
    <row r="626" ht="15" hidden="1" customHeight="1"/>
    <row r="627" ht="15" hidden="1" customHeight="1"/>
    <row r="628" ht="15" hidden="1" customHeight="1"/>
    <row r="629" ht="15" hidden="1" customHeight="1"/>
    <row r="630" ht="15" hidden="1" customHeight="1"/>
    <row r="631" ht="15" hidden="1" customHeight="1"/>
    <row r="632" ht="15" hidden="1" customHeight="1"/>
    <row r="633" ht="15" hidden="1" customHeight="1"/>
    <row r="634" ht="15" hidden="1" customHeight="1"/>
    <row r="635" ht="15" hidden="1" customHeight="1"/>
    <row r="636" ht="15" hidden="1" customHeight="1"/>
    <row r="637" ht="15" hidden="1" customHeight="1"/>
    <row r="638" ht="15" hidden="1" customHeight="1"/>
    <row r="639" ht="15" hidden="1" customHeight="1"/>
    <row r="640" ht="15" hidden="1" customHeight="1"/>
    <row r="641" ht="15" hidden="1" customHeight="1"/>
    <row r="642" ht="15" hidden="1" customHeight="1"/>
    <row r="643" ht="15" hidden="1" customHeight="1"/>
    <row r="644" ht="15" hidden="1" customHeight="1"/>
    <row r="645" ht="15" hidden="1" customHeight="1"/>
    <row r="646" ht="15" hidden="1" customHeight="1"/>
    <row r="647" ht="15" hidden="1" customHeight="1"/>
    <row r="648" ht="15" hidden="1" customHeight="1"/>
    <row r="649" ht="15" hidden="1" customHeight="1"/>
    <row r="650" ht="15" hidden="1" customHeight="1"/>
    <row r="651" ht="15" hidden="1" customHeight="1"/>
    <row r="652" ht="15" hidden="1" customHeight="1"/>
    <row r="653" ht="15" hidden="1" customHeight="1"/>
    <row r="654" ht="15" hidden="1" customHeight="1"/>
    <row r="655" ht="15" hidden="1" customHeight="1"/>
    <row r="656" ht="15" hidden="1" customHeight="1"/>
    <row r="657" ht="15" hidden="1" customHeight="1"/>
    <row r="658" ht="15" hidden="1" customHeight="1"/>
    <row r="659" ht="15" hidden="1" customHeight="1"/>
    <row r="660" ht="15" hidden="1" customHeight="1"/>
    <row r="661" ht="15" hidden="1" customHeight="1"/>
    <row r="662" ht="15" hidden="1" customHeight="1"/>
    <row r="663" ht="15" hidden="1" customHeight="1"/>
    <row r="664" ht="15" hidden="1" customHeight="1"/>
    <row r="665" ht="15" hidden="1" customHeight="1"/>
    <row r="666" ht="15" hidden="1" customHeight="1"/>
    <row r="667" ht="15" hidden="1" customHeight="1"/>
    <row r="668" ht="15" hidden="1" customHeight="1"/>
    <row r="669" ht="15" hidden="1" customHeight="1"/>
    <row r="670" ht="15" hidden="1" customHeight="1"/>
    <row r="671" ht="15" hidden="1" customHeight="1"/>
    <row r="672" ht="15" hidden="1" customHeight="1"/>
    <row r="673" ht="15" hidden="1" customHeight="1"/>
    <row r="674" ht="15" hidden="1" customHeight="1"/>
    <row r="675" ht="15" hidden="1" customHeight="1"/>
    <row r="676" ht="15" hidden="1" customHeight="1"/>
    <row r="677" ht="15" hidden="1" customHeight="1"/>
    <row r="678" ht="15" hidden="1" customHeight="1"/>
    <row r="679" ht="15" hidden="1" customHeight="1"/>
    <row r="680" ht="15" hidden="1" customHeight="1"/>
    <row r="681" ht="15" hidden="1" customHeight="1"/>
    <row r="682" ht="15" hidden="1" customHeight="1"/>
    <row r="683" ht="15" hidden="1" customHeight="1"/>
    <row r="684" ht="15" hidden="1" customHeight="1"/>
    <row r="685" ht="15" hidden="1" customHeight="1"/>
    <row r="686" ht="15" hidden="1" customHeight="1"/>
    <row r="687" ht="15" hidden="1" customHeight="1"/>
    <row r="688" ht="15" hidden="1" customHeight="1"/>
    <row r="689" ht="15" hidden="1" customHeight="1"/>
    <row r="690" ht="15" hidden="1" customHeight="1"/>
    <row r="691" ht="15" hidden="1" customHeight="1"/>
    <row r="692" ht="15" hidden="1" customHeight="1"/>
    <row r="693" ht="15" hidden="1" customHeight="1"/>
    <row r="694" ht="15" hidden="1" customHeight="1"/>
    <row r="695" ht="15" hidden="1" customHeight="1"/>
    <row r="696" ht="15" hidden="1" customHeight="1"/>
    <row r="697" ht="15" hidden="1" customHeight="1"/>
    <row r="698" ht="15" hidden="1" customHeight="1"/>
    <row r="699" ht="15" hidden="1" customHeight="1"/>
    <row r="700" ht="15" hidden="1" customHeight="1"/>
    <row r="701" ht="15" hidden="1" customHeight="1"/>
    <row r="702" ht="15" hidden="1" customHeight="1"/>
    <row r="703" ht="15" hidden="1" customHeight="1"/>
    <row r="704" ht="15" hidden="1" customHeight="1"/>
    <row r="705" ht="15" hidden="1" customHeight="1"/>
    <row r="706" ht="15" hidden="1" customHeight="1"/>
    <row r="707" ht="15" hidden="1" customHeight="1"/>
    <row r="708" ht="15" hidden="1" customHeight="1"/>
    <row r="709" ht="15" hidden="1" customHeight="1"/>
    <row r="710" ht="15" hidden="1" customHeight="1"/>
    <row r="711" ht="15" hidden="1" customHeight="1"/>
    <row r="712" ht="15" hidden="1" customHeight="1"/>
    <row r="713" ht="15" hidden="1" customHeight="1"/>
    <row r="714" ht="15" hidden="1" customHeight="1"/>
    <row r="715" ht="15" hidden="1" customHeight="1"/>
    <row r="716" ht="15" hidden="1" customHeight="1"/>
    <row r="717" ht="15" hidden="1" customHeight="1"/>
    <row r="718" ht="15" hidden="1" customHeight="1"/>
    <row r="719" ht="15" hidden="1" customHeight="1"/>
    <row r="720" ht="15" hidden="1" customHeight="1"/>
    <row r="721" ht="15" hidden="1" customHeight="1"/>
    <row r="722" ht="15" hidden="1" customHeight="1"/>
    <row r="723" ht="15" hidden="1" customHeight="1"/>
    <row r="724" ht="15" hidden="1" customHeight="1"/>
    <row r="725" ht="15" hidden="1" customHeight="1"/>
    <row r="726" ht="15" hidden="1" customHeight="1"/>
    <row r="727" ht="15" hidden="1" customHeight="1"/>
    <row r="728" ht="15" hidden="1" customHeight="1"/>
    <row r="729" ht="15" hidden="1" customHeight="1"/>
    <row r="730" ht="15" hidden="1" customHeight="1"/>
    <row r="731" ht="15" hidden="1" customHeight="1"/>
    <row r="732" ht="15" hidden="1" customHeight="1"/>
    <row r="733" ht="15" hidden="1" customHeight="1"/>
    <row r="734" ht="15" hidden="1" customHeight="1"/>
    <row r="735" ht="15" hidden="1" customHeight="1"/>
    <row r="736" ht="15" hidden="1" customHeight="1"/>
    <row r="737" ht="15" hidden="1" customHeight="1"/>
    <row r="738" ht="15" hidden="1" customHeight="1"/>
    <row r="739" ht="15" hidden="1" customHeight="1"/>
    <row r="740" ht="15" hidden="1" customHeight="1"/>
    <row r="741" ht="15" hidden="1" customHeight="1"/>
    <row r="742" ht="15" hidden="1" customHeight="1"/>
    <row r="743" ht="15" hidden="1" customHeight="1"/>
    <row r="744" ht="15" hidden="1" customHeight="1"/>
    <row r="745" ht="15" hidden="1" customHeight="1"/>
    <row r="746" ht="15" hidden="1" customHeight="1"/>
    <row r="747" ht="15" hidden="1" customHeight="1"/>
    <row r="748" ht="15" hidden="1" customHeight="1"/>
    <row r="749" ht="15" hidden="1" customHeight="1"/>
    <row r="750" ht="15" hidden="1" customHeight="1"/>
    <row r="751" ht="15" hidden="1" customHeight="1"/>
    <row r="752" ht="15" hidden="1" customHeight="1"/>
    <row r="753" ht="15" hidden="1" customHeight="1"/>
    <row r="754" ht="15" hidden="1" customHeight="1"/>
    <row r="755" ht="15" hidden="1" customHeight="1"/>
    <row r="756" ht="15" hidden="1" customHeight="1"/>
    <row r="757" ht="15" hidden="1" customHeight="1"/>
    <row r="758" ht="15" hidden="1" customHeight="1"/>
    <row r="759" ht="15" hidden="1" customHeight="1"/>
    <row r="760" ht="15" hidden="1" customHeight="1"/>
    <row r="761" ht="15" hidden="1" customHeight="1"/>
    <row r="762" ht="15" hidden="1" customHeight="1"/>
    <row r="763" ht="15" hidden="1" customHeight="1"/>
    <row r="764" ht="15" hidden="1" customHeight="1"/>
    <row r="765" ht="15" hidden="1" customHeight="1"/>
    <row r="766" ht="15" hidden="1" customHeight="1"/>
    <row r="767" ht="15" hidden="1" customHeight="1"/>
    <row r="768" ht="15" hidden="1" customHeight="1"/>
    <row r="769" ht="15" hidden="1" customHeight="1"/>
    <row r="770" ht="15" hidden="1" customHeight="1"/>
    <row r="771" ht="15" hidden="1" customHeight="1"/>
    <row r="772" ht="15" hidden="1" customHeight="1"/>
    <row r="773" ht="15" hidden="1" customHeight="1"/>
    <row r="774" ht="15" hidden="1" customHeight="1"/>
    <row r="775" ht="15" hidden="1" customHeight="1"/>
    <row r="776" ht="15" hidden="1" customHeight="1"/>
    <row r="777" ht="15" hidden="1" customHeight="1"/>
    <row r="778" ht="15" hidden="1" customHeight="1"/>
    <row r="779" ht="15" hidden="1" customHeight="1"/>
    <row r="780" ht="15" hidden="1" customHeight="1"/>
    <row r="781" ht="15" hidden="1" customHeight="1"/>
    <row r="782" ht="15" hidden="1" customHeight="1"/>
    <row r="783" ht="15" hidden="1" customHeight="1"/>
    <row r="784" ht="15" hidden="1" customHeight="1"/>
    <row r="785" ht="15" hidden="1" customHeight="1"/>
    <row r="786" ht="15" hidden="1" customHeight="1"/>
    <row r="787" ht="15" hidden="1" customHeight="1"/>
    <row r="788" ht="15" hidden="1" customHeight="1"/>
    <row r="789" ht="15" hidden="1" customHeight="1"/>
    <row r="790" ht="15" hidden="1" customHeight="1"/>
    <row r="791" ht="15" hidden="1" customHeight="1"/>
    <row r="792" ht="15" hidden="1" customHeight="1"/>
    <row r="793" ht="15" hidden="1" customHeight="1"/>
    <row r="794" ht="15" hidden="1" customHeight="1"/>
    <row r="795" ht="15" hidden="1" customHeight="1"/>
    <row r="796" ht="15" hidden="1" customHeight="1"/>
    <row r="797" ht="15" hidden="1" customHeight="1"/>
    <row r="798" ht="15" hidden="1" customHeight="1"/>
    <row r="799" ht="15" hidden="1" customHeight="1"/>
    <row r="800" ht="15" hidden="1" customHeight="1"/>
    <row r="801" ht="15" hidden="1" customHeight="1"/>
    <row r="802" ht="15" hidden="1" customHeight="1"/>
    <row r="803" ht="15" hidden="1" customHeight="1"/>
    <row r="804" ht="15" hidden="1" customHeight="1"/>
    <row r="805" ht="15" hidden="1" customHeight="1"/>
    <row r="806" ht="15" hidden="1" customHeight="1"/>
    <row r="807" ht="15" hidden="1" customHeight="1"/>
    <row r="808" ht="15" hidden="1" customHeight="1"/>
    <row r="809" ht="15" hidden="1" customHeight="1"/>
    <row r="810" ht="15" hidden="1" customHeight="1"/>
    <row r="811" ht="15" hidden="1" customHeight="1"/>
    <row r="812" ht="15" hidden="1" customHeight="1"/>
    <row r="813" ht="15" hidden="1" customHeight="1"/>
    <row r="814" ht="15" hidden="1" customHeight="1"/>
    <row r="815" ht="15" hidden="1" customHeight="1"/>
    <row r="816" ht="15" hidden="1" customHeight="1"/>
    <row r="817" ht="15" hidden="1" customHeight="1"/>
    <row r="818" ht="15" hidden="1" customHeight="1"/>
    <row r="819" ht="15" hidden="1" customHeight="1"/>
    <row r="820" ht="15" hidden="1" customHeight="1"/>
    <row r="821" ht="15" hidden="1" customHeight="1"/>
    <row r="822" ht="15" hidden="1" customHeight="1"/>
    <row r="823" ht="15" hidden="1" customHeight="1"/>
    <row r="824" ht="15" hidden="1" customHeight="1"/>
    <row r="825" ht="15" hidden="1" customHeight="1"/>
    <row r="826" ht="15" hidden="1" customHeight="1"/>
    <row r="827" ht="15" hidden="1" customHeight="1"/>
    <row r="828" ht="15" hidden="1" customHeight="1"/>
    <row r="829" ht="15" hidden="1" customHeight="1"/>
    <row r="830" ht="15" hidden="1" customHeight="1"/>
    <row r="831" ht="15" hidden="1" customHeight="1"/>
    <row r="832" ht="15" hidden="1" customHeight="1"/>
    <row r="833" ht="15" hidden="1" customHeight="1"/>
    <row r="834" ht="15" hidden="1" customHeight="1"/>
    <row r="835" ht="15" hidden="1" customHeight="1"/>
    <row r="836" ht="15" hidden="1" customHeight="1"/>
    <row r="837" ht="15" hidden="1" customHeight="1"/>
    <row r="838" ht="15" hidden="1" customHeight="1"/>
    <row r="839" ht="15" hidden="1" customHeight="1"/>
    <row r="840" ht="15" hidden="1" customHeight="1"/>
    <row r="841" ht="15" hidden="1" customHeight="1"/>
    <row r="842" ht="15" hidden="1" customHeight="1"/>
    <row r="843" ht="15" hidden="1" customHeight="1"/>
    <row r="844" ht="15" hidden="1" customHeight="1"/>
    <row r="845" ht="15" hidden="1" customHeight="1"/>
    <row r="846" ht="15" hidden="1" customHeight="1"/>
    <row r="847" ht="15" hidden="1" customHeight="1"/>
    <row r="848" ht="15" hidden="1" customHeight="1"/>
    <row r="849" ht="15" hidden="1" customHeight="1"/>
    <row r="850" ht="15" hidden="1" customHeight="1"/>
    <row r="851" ht="15" hidden="1" customHeight="1"/>
    <row r="852" ht="15" hidden="1" customHeight="1"/>
    <row r="853" ht="15" hidden="1" customHeight="1"/>
    <row r="854" ht="15" hidden="1" customHeight="1"/>
    <row r="855" ht="15" hidden="1" customHeight="1"/>
    <row r="856" ht="15" hidden="1" customHeight="1"/>
    <row r="857" ht="15" hidden="1" customHeight="1"/>
    <row r="858" ht="15" hidden="1" customHeight="1"/>
    <row r="859" ht="15" hidden="1" customHeight="1"/>
    <row r="860" ht="15" hidden="1" customHeight="1"/>
    <row r="861" ht="15" hidden="1" customHeight="1"/>
    <row r="862" ht="15" hidden="1" customHeight="1"/>
    <row r="863" ht="15" hidden="1" customHeight="1"/>
    <row r="864" ht="15" hidden="1" customHeight="1"/>
    <row r="865" ht="15" hidden="1" customHeight="1"/>
    <row r="866" ht="15" hidden="1" customHeight="1"/>
    <row r="867" ht="15" hidden="1" customHeight="1"/>
    <row r="868" ht="15" hidden="1" customHeight="1"/>
    <row r="869" ht="15" hidden="1" customHeight="1"/>
    <row r="870" ht="15" hidden="1" customHeight="1"/>
    <row r="871" ht="15" hidden="1" customHeight="1"/>
    <row r="872" ht="15" hidden="1" customHeight="1"/>
    <row r="873" ht="15" hidden="1" customHeight="1"/>
    <row r="874" ht="15" hidden="1" customHeight="1"/>
    <row r="875" ht="15" hidden="1" customHeight="1"/>
    <row r="876" ht="15" hidden="1" customHeight="1"/>
    <row r="877" ht="15" hidden="1" customHeight="1"/>
    <row r="878" ht="15" hidden="1" customHeight="1"/>
    <row r="879" ht="15" hidden="1" customHeight="1"/>
    <row r="880" ht="15" hidden="1" customHeight="1"/>
    <row r="881" ht="15" hidden="1" customHeight="1"/>
    <row r="882" ht="15" hidden="1" customHeight="1"/>
    <row r="883" ht="15" hidden="1" customHeight="1"/>
    <row r="884" ht="15" hidden="1" customHeight="1"/>
    <row r="885" ht="15" hidden="1" customHeight="1"/>
    <row r="886" ht="15" hidden="1" customHeight="1"/>
    <row r="887" ht="15" hidden="1" customHeight="1"/>
    <row r="888" ht="15" hidden="1" customHeight="1"/>
    <row r="889" ht="15" hidden="1" customHeight="1"/>
    <row r="890" ht="15" hidden="1" customHeight="1"/>
    <row r="891" ht="15" hidden="1" customHeight="1"/>
    <row r="892" ht="15" hidden="1" customHeight="1"/>
    <row r="893" ht="15" hidden="1" customHeight="1"/>
    <row r="894" ht="15" hidden="1" customHeight="1"/>
    <row r="895" ht="15" hidden="1" customHeight="1"/>
    <row r="896" ht="15" hidden="1" customHeight="1"/>
    <row r="897" ht="15" hidden="1" customHeight="1"/>
    <row r="898" ht="15" hidden="1" customHeight="1"/>
    <row r="899" ht="15" hidden="1" customHeight="1"/>
    <row r="900" ht="15" hidden="1" customHeight="1"/>
    <row r="901" ht="15" hidden="1" customHeight="1"/>
    <row r="902" ht="15" hidden="1" customHeight="1"/>
    <row r="903" ht="15" hidden="1" customHeight="1"/>
    <row r="904" ht="15" hidden="1" customHeight="1"/>
    <row r="905" ht="15" hidden="1" customHeight="1"/>
    <row r="906" ht="15" hidden="1" customHeight="1"/>
    <row r="907" ht="15" hidden="1" customHeight="1"/>
    <row r="908" ht="15" hidden="1" customHeight="1"/>
    <row r="909" ht="15" hidden="1" customHeight="1"/>
    <row r="910" ht="15" hidden="1" customHeight="1"/>
    <row r="911" ht="15" hidden="1" customHeight="1"/>
    <row r="912" ht="15" hidden="1" customHeight="1"/>
    <row r="913" ht="15" hidden="1" customHeight="1"/>
    <row r="914" ht="15" hidden="1" customHeight="1"/>
    <row r="915" ht="15" hidden="1" customHeight="1"/>
    <row r="916" ht="15" hidden="1" customHeight="1"/>
    <row r="917" ht="15" hidden="1" customHeight="1"/>
    <row r="918" ht="15" hidden="1" customHeight="1"/>
    <row r="919" ht="15" hidden="1" customHeight="1"/>
    <row r="920" ht="15" hidden="1" customHeight="1"/>
    <row r="921" ht="15" hidden="1" customHeight="1"/>
    <row r="922" ht="15" hidden="1" customHeight="1"/>
    <row r="923" ht="15" hidden="1" customHeight="1"/>
    <row r="924" ht="15" hidden="1" customHeight="1"/>
    <row r="925" ht="15" hidden="1" customHeight="1"/>
    <row r="926" ht="15" hidden="1" customHeight="1"/>
    <row r="927" ht="15" hidden="1" customHeight="1"/>
    <row r="928" ht="15" hidden="1" customHeight="1"/>
    <row r="929" ht="15" hidden="1" customHeight="1"/>
    <row r="930" ht="15" hidden="1" customHeight="1"/>
    <row r="931" ht="15" hidden="1" customHeight="1"/>
    <row r="932" ht="15" hidden="1" customHeight="1"/>
    <row r="933" ht="15" hidden="1" customHeight="1"/>
    <row r="934" ht="15" hidden="1" customHeight="1"/>
    <row r="935" ht="15" hidden="1" customHeight="1"/>
    <row r="936" ht="15" hidden="1" customHeight="1"/>
    <row r="937" ht="15" hidden="1" customHeight="1"/>
    <row r="938" ht="15" hidden="1" customHeight="1"/>
    <row r="939" ht="15" hidden="1" customHeight="1"/>
    <row r="940" ht="15" hidden="1" customHeight="1"/>
    <row r="941" ht="15" hidden="1" customHeight="1"/>
    <row r="942" ht="15" hidden="1" customHeight="1"/>
    <row r="943" ht="15" hidden="1" customHeight="1"/>
    <row r="944" ht="15" hidden="1" customHeight="1"/>
    <row r="945" ht="15" hidden="1" customHeight="1"/>
    <row r="946" ht="15" hidden="1" customHeight="1"/>
    <row r="947" ht="15" hidden="1" customHeight="1"/>
    <row r="948" ht="15" hidden="1" customHeight="1"/>
    <row r="949" ht="15" hidden="1" customHeight="1"/>
    <row r="950" ht="15" hidden="1" customHeight="1"/>
    <row r="951" ht="15" hidden="1" customHeight="1"/>
    <row r="952" ht="15" hidden="1" customHeight="1"/>
    <row r="953" ht="15" hidden="1" customHeight="1"/>
    <row r="954" ht="15" hidden="1" customHeight="1"/>
    <row r="955" ht="15" hidden="1" customHeight="1"/>
    <row r="956" ht="15" hidden="1" customHeight="1"/>
    <row r="957" ht="15" hidden="1" customHeight="1"/>
    <row r="958" ht="15" hidden="1" customHeight="1"/>
    <row r="959" ht="15" hidden="1" customHeight="1"/>
    <row r="960" ht="15" hidden="1" customHeight="1"/>
    <row r="961" ht="15" hidden="1" customHeight="1"/>
    <row r="962" ht="15" hidden="1" customHeight="1"/>
    <row r="963" ht="15" hidden="1" customHeight="1"/>
    <row r="964" ht="15" hidden="1" customHeight="1"/>
    <row r="965" ht="15" hidden="1" customHeight="1"/>
    <row r="966" ht="15" hidden="1" customHeight="1"/>
    <row r="967" ht="15" hidden="1" customHeight="1"/>
    <row r="968" ht="15" hidden="1" customHeight="1"/>
    <row r="969" ht="15" hidden="1" customHeight="1"/>
    <row r="970" ht="15" hidden="1" customHeight="1"/>
    <row r="971" ht="15" hidden="1" customHeight="1"/>
    <row r="972" ht="15" hidden="1" customHeight="1"/>
    <row r="973" ht="15" hidden="1" customHeight="1"/>
    <row r="974" ht="15" hidden="1" customHeight="1"/>
    <row r="975" ht="15" hidden="1" customHeight="1"/>
    <row r="976" ht="15" hidden="1" customHeight="1"/>
    <row r="977" ht="15" hidden="1" customHeight="1"/>
    <row r="978" ht="15" hidden="1" customHeight="1"/>
    <row r="979" ht="15" hidden="1" customHeight="1"/>
    <row r="980" ht="15" hidden="1" customHeight="1"/>
    <row r="981" ht="15" hidden="1" customHeight="1"/>
    <row r="982" ht="15" hidden="1" customHeight="1"/>
    <row r="983" ht="15" hidden="1" customHeight="1"/>
    <row r="984" ht="15" hidden="1" customHeight="1"/>
    <row r="985" ht="15" hidden="1" customHeight="1"/>
    <row r="986" ht="15" hidden="1" customHeight="1"/>
    <row r="987" ht="15" hidden="1" customHeight="1"/>
    <row r="988" ht="15" hidden="1" customHeight="1"/>
    <row r="989" ht="15" hidden="1" customHeight="1"/>
    <row r="990" ht="15" hidden="1" customHeight="1"/>
    <row r="991" ht="15" hidden="1" customHeight="1"/>
    <row r="992" ht="15" hidden="1" customHeight="1"/>
    <row r="993" ht="15" hidden="1" customHeight="1"/>
    <row r="994" ht="15" hidden="1" customHeight="1"/>
    <row r="995" ht="15" hidden="1" customHeight="1"/>
    <row r="996" ht="15" hidden="1" customHeight="1"/>
    <row r="997" ht="15" hidden="1" customHeight="1"/>
    <row r="998" ht="15" hidden="1" customHeight="1"/>
    <row r="999" ht="15" hidden="1" customHeight="1"/>
    <row r="1000" ht="15" hidden="1" customHeight="1"/>
    <row r="1001" ht="15" hidden="1" customHeight="1"/>
    <row r="1002" ht="15" hidden="1" customHeight="1"/>
    <row r="1003" ht="15" hidden="1" customHeight="1"/>
    <row r="1004" ht="15" hidden="1" customHeight="1"/>
    <row r="1005" ht="15" hidden="1" customHeight="1"/>
    <row r="1006" ht="15" hidden="1" customHeight="1"/>
    <row r="1007" ht="15" hidden="1" customHeight="1"/>
    <row r="1008" ht="15" hidden="1" customHeight="1"/>
    <row r="1009" ht="15" hidden="1" customHeight="1"/>
    <row r="1010" ht="15" hidden="1" customHeight="1"/>
    <row r="1011" ht="15" hidden="1" customHeight="1"/>
    <row r="1012" ht="15" hidden="1" customHeight="1"/>
    <row r="1013" ht="15" hidden="1" customHeight="1"/>
    <row r="1014" ht="15" hidden="1" customHeight="1"/>
    <row r="1015" ht="15" hidden="1" customHeight="1"/>
    <row r="1016" ht="15" hidden="1" customHeight="1"/>
    <row r="1017" ht="15" hidden="1" customHeight="1"/>
    <row r="1018" ht="15" hidden="1" customHeight="1"/>
  </sheetData>
  <mergeCells count="4">
    <mergeCell ref="B4:C4"/>
    <mergeCell ref="A1:C1"/>
    <mergeCell ref="B2:C2"/>
    <mergeCell ref="B5:C5"/>
  </mergeCells>
  <pageMargins left="0.7" right="0.7" top="0.75" bottom="0.75" header="0" footer="0"/>
  <pageSetup paperSize="9" orientation="portrait" r:id="rId1"/>
  <headerFooter>
    <oddHeader>&amp;L&amp;"Calibri"&amp;10&amp;K999999 NS Intern&amp;1#_x000D_</oddHeader>
    <oddFooter>&amp;L_x000D_&amp;1#&amp;"Calibri"&amp;10&amp;K999999 NS Intern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FF44-6543-4327-8FE7-5EB9A2B4736F}">
  <sheetPr>
    <tabColor theme="7"/>
  </sheetPr>
  <dimension ref="A1:P39"/>
  <sheetViews>
    <sheetView zoomScaleNormal="100" workbookViewId="0"/>
  </sheetViews>
  <sheetFormatPr defaultColWidth="0" defaultRowHeight="0" customHeight="1" zeroHeight="1"/>
  <cols>
    <col min="1" max="1" width="20.75" style="101" customWidth="1"/>
    <col min="2" max="2" width="12.125" style="101" bestFit="1" customWidth="1"/>
    <col min="3" max="3" width="10.75" style="101" customWidth="1"/>
    <col min="4" max="4" width="14.25" style="136" customWidth="1"/>
    <col min="5" max="5" width="22.75" style="101" customWidth="1"/>
    <col min="6" max="6" width="22.125" style="101" customWidth="1"/>
    <col min="7" max="7" width="27.625" style="101" bestFit="1" customWidth="1"/>
    <col min="8" max="8" width="15.625" style="101" bestFit="1" customWidth="1"/>
    <col min="9" max="9" width="2.25" style="101" customWidth="1"/>
    <col min="10" max="10" width="15.625" style="101" customWidth="1"/>
    <col min="11" max="11" width="20.375" style="101" customWidth="1"/>
    <col min="12" max="12" width="15.625" style="101" customWidth="1"/>
    <col min="13" max="13" width="12.625" style="10" customWidth="1"/>
    <col min="14" max="16384" width="12.625" style="10" hidden="1"/>
  </cols>
  <sheetData>
    <row r="1" spans="1:16" ht="14.65" customHeight="1" thickBot="1">
      <c r="A1" s="152"/>
      <c r="B1" s="152"/>
      <c r="C1" s="152"/>
      <c r="D1" s="151"/>
      <c r="E1" s="86"/>
      <c r="F1" s="86"/>
      <c r="G1" s="86"/>
      <c r="H1" s="86"/>
      <c r="I1" s="10"/>
      <c r="J1" s="10"/>
      <c r="K1" s="10"/>
      <c r="L1" s="10"/>
    </row>
    <row r="2" spans="1:16" ht="43.9" customHeight="1" thickBot="1">
      <c r="A2" s="192" t="s">
        <v>949</v>
      </c>
      <c r="B2" s="193"/>
      <c r="C2" s="193"/>
      <c r="D2" s="193"/>
      <c r="E2" s="194" t="s">
        <v>950</v>
      </c>
      <c r="F2" s="195"/>
      <c r="G2" s="196"/>
      <c r="H2" s="197"/>
      <c r="I2" s="10"/>
      <c r="J2" s="10"/>
      <c r="K2" s="10"/>
      <c r="L2" s="10"/>
    </row>
    <row r="3" spans="1:16" s="107" customFormat="1" ht="77.25" thickBot="1">
      <c r="A3" s="131" t="s">
        <v>951</v>
      </c>
      <c r="B3" s="132" t="s">
        <v>952</v>
      </c>
      <c r="C3" s="135" t="s">
        <v>953</v>
      </c>
      <c r="D3" s="133" t="s">
        <v>954</v>
      </c>
      <c r="E3" s="131" t="s">
        <v>955</v>
      </c>
      <c r="F3" s="144" t="s">
        <v>956</v>
      </c>
      <c r="G3" s="133" t="s">
        <v>957</v>
      </c>
      <c r="H3" s="134" t="s">
        <v>958</v>
      </c>
      <c r="J3" s="155" t="s">
        <v>959</v>
      </c>
    </row>
    <row r="4" spans="1:16" s="108" customFormat="1" ht="2.25" customHeight="1" thickBot="1">
      <c r="A4" s="130"/>
      <c r="B4" s="110"/>
      <c r="C4" s="109"/>
      <c r="D4" s="109"/>
      <c r="E4" s="128"/>
      <c r="F4" s="110"/>
      <c r="G4" s="110"/>
      <c r="H4" s="129"/>
      <c r="I4" s="107"/>
      <c r="J4" s="107"/>
      <c r="K4" s="107"/>
      <c r="L4" s="107"/>
      <c r="M4" s="107"/>
      <c r="N4" s="107"/>
      <c r="O4" s="107"/>
      <c r="P4" s="107"/>
    </row>
    <row r="5" spans="1:16" s="107" customFormat="1" ht="43.5" customHeight="1" thickBot="1">
      <c r="A5" s="137" t="s">
        <v>960</v>
      </c>
      <c r="B5" s="146">
        <v>3000</v>
      </c>
      <c r="C5" s="143" t="s">
        <v>961</v>
      </c>
      <c r="D5" s="142" t="s">
        <v>655</v>
      </c>
      <c r="E5" s="145">
        <v>0.1234</v>
      </c>
      <c r="F5" s="148">
        <f t="shared" ref="F5:F8" si="0">IF(OR(B5="",E5=""),"",B5*E5)</f>
        <v>370.2</v>
      </c>
      <c r="G5" s="127" t="s">
        <v>962</v>
      </c>
      <c r="H5" s="141" t="s">
        <v>963</v>
      </c>
      <c r="J5" s="150"/>
      <c r="K5" s="153" t="s">
        <v>964</v>
      </c>
      <c r="L5" s="154">
        <f>SUM(F5:F39)</f>
        <v>12870.2</v>
      </c>
      <c r="M5" s="156" t="s">
        <v>965</v>
      </c>
    </row>
    <row r="6" spans="1:16" s="107" customFormat="1" ht="43.5" customHeight="1" thickBot="1">
      <c r="A6" s="127" t="s">
        <v>966</v>
      </c>
      <c r="B6" s="146">
        <v>250000</v>
      </c>
      <c r="C6" s="139" t="s">
        <v>967</v>
      </c>
      <c r="D6" s="142" t="s">
        <v>309</v>
      </c>
      <c r="E6" s="145">
        <v>0.05</v>
      </c>
      <c r="F6" s="148">
        <f>IF(OR(B6="",E6=""),"",B6*E6)</f>
        <v>12500</v>
      </c>
      <c r="G6" s="138" t="s">
        <v>968</v>
      </c>
      <c r="H6" s="141" t="s">
        <v>969</v>
      </c>
    </row>
    <row r="7" spans="1:16" s="107" customFormat="1" ht="43.5" customHeight="1" thickBot="1">
      <c r="A7" s="140"/>
      <c r="B7" s="147"/>
      <c r="C7" s="139"/>
      <c r="D7" s="138"/>
      <c r="E7" s="145"/>
      <c r="F7" s="148" t="str">
        <f>IF(OR(B7="",E7=""),"",B7*E7)</f>
        <v/>
      </c>
      <c r="G7" s="138"/>
      <c r="H7" s="141"/>
    </row>
    <row r="8" spans="1:16" s="107" customFormat="1" ht="43.5" customHeight="1" thickBot="1">
      <c r="A8" s="140"/>
      <c r="B8" s="147"/>
      <c r="C8" s="139"/>
      <c r="D8" s="138"/>
      <c r="E8" s="145"/>
      <c r="F8" s="148" t="str">
        <f t="shared" si="0"/>
        <v/>
      </c>
      <c r="G8" s="138"/>
      <c r="H8" s="141"/>
    </row>
    <row r="9" spans="1:16" s="107" customFormat="1" ht="43.5" customHeight="1" thickBot="1">
      <c r="A9" s="140"/>
      <c r="B9" s="147"/>
      <c r="C9" s="139"/>
      <c r="D9" s="138"/>
      <c r="E9" s="145"/>
      <c r="F9" s="148" t="str">
        <f>IF(OR(B9="",E9=""),"",B9*E9)</f>
        <v/>
      </c>
      <c r="G9" s="138"/>
      <c r="H9" s="141"/>
    </row>
    <row r="10" spans="1:16" s="107" customFormat="1" ht="43.5" customHeight="1" thickBot="1">
      <c r="A10" s="140"/>
      <c r="B10" s="147"/>
      <c r="C10" s="139"/>
      <c r="D10" s="138"/>
      <c r="E10" s="145"/>
      <c r="F10" s="148" t="str">
        <f t="shared" ref="F10" si="1">IF(OR(B10="",E10=""),"",B10*E10)</f>
        <v/>
      </c>
      <c r="G10" s="138"/>
      <c r="H10" s="141"/>
    </row>
    <row r="11" spans="1:16" s="107" customFormat="1" ht="43.5" customHeight="1" thickBot="1">
      <c r="A11" s="140"/>
      <c r="B11" s="147"/>
      <c r="C11" s="139"/>
      <c r="D11" s="138"/>
      <c r="E11" s="145"/>
      <c r="F11" s="148" t="str">
        <f>IF(OR(B11="",E11=""),"",B11*E11)</f>
        <v/>
      </c>
      <c r="G11" s="138"/>
      <c r="H11" s="141"/>
    </row>
    <row r="12" spans="1:16" s="107" customFormat="1" ht="43.5" customHeight="1" thickBot="1">
      <c r="A12" s="140"/>
      <c r="B12" s="147"/>
      <c r="C12" s="139"/>
      <c r="D12" s="138"/>
      <c r="E12" s="145"/>
      <c r="F12" s="148" t="str">
        <f>IF(OR(B12="",E12=""),"",B12*E12)</f>
        <v/>
      </c>
      <c r="G12" s="138"/>
      <c r="H12" s="141"/>
    </row>
    <row r="13" spans="1:16" s="107" customFormat="1" ht="43.5" customHeight="1" thickBot="1">
      <c r="A13" s="140"/>
      <c r="B13" s="147"/>
      <c r="C13" s="139"/>
      <c r="D13" s="138"/>
      <c r="E13" s="145"/>
      <c r="F13" s="148" t="str">
        <f t="shared" ref="F13" si="2">IF(OR(B13="",E13=""),"",B13*E13)</f>
        <v/>
      </c>
      <c r="G13" s="138"/>
      <c r="H13" s="141"/>
    </row>
    <row r="14" spans="1:16" s="107" customFormat="1" ht="43.5" customHeight="1" thickBot="1">
      <c r="A14" s="140"/>
      <c r="B14" s="147"/>
      <c r="C14" s="139"/>
      <c r="D14" s="138"/>
      <c r="E14" s="145"/>
      <c r="F14" s="148" t="str">
        <f>IF(OR(B14="",E14=""),"",B14*E14)</f>
        <v/>
      </c>
      <c r="G14" s="138"/>
      <c r="H14" s="141"/>
    </row>
    <row r="15" spans="1:16" s="107" customFormat="1" ht="43.5" customHeight="1" thickBot="1">
      <c r="A15" s="140"/>
      <c r="B15" s="147"/>
      <c r="C15" s="139"/>
      <c r="D15" s="138"/>
      <c r="E15" s="145"/>
      <c r="F15" s="148" t="str">
        <f t="shared" ref="F15" si="3">IF(OR(B15="",E15=""),"",B15*E15)</f>
        <v/>
      </c>
      <c r="G15" s="138"/>
      <c r="H15" s="141"/>
    </row>
    <row r="16" spans="1:16" s="107" customFormat="1" ht="43.5" customHeight="1" thickBot="1">
      <c r="A16" s="140"/>
      <c r="B16" s="147"/>
      <c r="C16" s="139"/>
      <c r="D16" s="138"/>
      <c r="E16" s="145"/>
      <c r="F16" s="148" t="str">
        <f>IF(OR(B16="",E16=""),"",B16*E16)</f>
        <v/>
      </c>
      <c r="G16" s="138"/>
      <c r="H16" s="141"/>
    </row>
    <row r="17" spans="1:8" s="107" customFormat="1" ht="43.5" customHeight="1" thickBot="1">
      <c r="A17" s="140"/>
      <c r="B17" s="147"/>
      <c r="C17" s="139"/>
      <c r="D17" s="138"/>
      <c r="E17" s="145"/>
      <c r="F17" s="148" t="str">
        <f t="shared" ref="F17" si="4">IF(OR(B17="",E17=""),"",B17*E17)</f>
        <v/>
      </c>
      <c r="G17" s="138"/>
      <c r="H17" s="141"/>
    </row>
    <row r="18" spans="1:8" s="107" customFormat="1" ht="43.5" customHeight="1" thickBot="1">
      <c r="A18" s="140"/>
      <c r="B18" s="147"/>
      <c r="C18" s="139"/>
      <c r="D18" s="138"/>
      <c r="E18" s="145"/>
      <c r="F18" s="148" t="str">
        <f>IF(OR(B18="",E18=""),"",B18*E18)</f>
        <v/>
      </c>
      <c r="G18" s="138"/>
      <c r="H18" s="141"/>
    </row>
    <row r="19" spans="1:8" s="107" customFormat="1" ht="43.5" customHeight="1" thickBot="1">
      <c r="A19" s="140"/>
      <c r="B19" s="147"/>
      <c r="C19" s="139"/>
      <c r="D19" s="138"/>
      <c r="E19" s="145"/>
      <c r="F19" s="148" t="str">
        <f t="shared" ref="F19" si="5">IF(OR(B19="",E19=""),"",B19*E19)</f>
        <v/>
      </c>
      <c r="G19" s="138"/>
      <c r="H19" s="141"/>
    </row>
    <row r="20" spans="1:8" s="107" customFormat="1" ht="43.5" customHeight="1" thickBot="1">
      <c r="A20" s="140"/>
      <c r="B20" s="147"/>
      <c r="C20" s="139"/>
      <c r="D20" s="138"/>
      <c r="E20" s="145"/>
      <c r="F20" s="148" t="str">
        <f>IF(OR(B20="",E20=""),"",B20*E20)</f>
        <v/>
      </c>
      <c r="G20" s="138"/>
      <c r="H20" s="141"/>
    </row>
    <row r="21" spans="1:8" s="107" customFormat="1" ht="43.5" customHeight="1" thickBot="1">
      <c r="A21" s="140"/>
      <c r="B21" s="147"/>
      <c r="C21" s="139"/>
      <c r="D21" s="138"/>
      <c r="E21" s="145"/>
      <c r="F21" s="148" t="str">
        <f t="shared" ref="F21" si="6">IF(OR(B21="",E21=""),"",B21*E21)</f>
        <v/>
      </c>
      <c r="G21" s="138"/>
      <c r="H21" s="141"/>
    </row>
    <row r="22" spans="1:8" s="107" customFormat="1" ht="43.5" customHeight="1" thickBot="1">
      <c r="A22" s="140"/>
      <c r="B22" s="147"/>
      <c r="C22" s="139"/>
      <c r="D22" s="138"/>
      <c r="E22" s="145"/>
      <c r="F22" s="148" t="str">
        <f>IF(OR(B22="",E22=""),"",B22*E22)</f>
        <v/>
      </c>
      <c r="G22" s="138"/>
      <c r="H22" s="141"/>
    </row>
    <row r="23" spans="1:8" s="107" customFormat="1" ht="43.5" customHeight="1" thickBot="1">
      <c r="A23" s="140"/>
      <c r="B23" s="147"/>
      <c r="C23" s="139"/>
      <c r="D23" s="138"/>
      <c r="E23" s="145"/>
      <c r="F23" s="148" t="str">
        <f t="shared" ref="F23" si="7">IF(OR(B23="",E23=""),"",B23*E23)</f>
        <v/>
      </c>
      <c r="G23" s="138"/>
      <c r="H23" s="141"/>
    </row>
    <row r="24" spans="1:8" s="107" customFormat="1" ht="43.5" customHeight="1" thickBot="1">
      <c r="A24" s="140"/>
      <c r="B24" s="147"/>
      <c r="C24" s="139"/>
      <c r="D24" s="138"/>
      <c r="E24" s="145"/>
      <c r="F24" s="148" t="str">
        <f>IF(OR(B24="",E24=""),"",B24*E24)</f>
        <v/>
      </c>
      <c r="G24" s="138"/>
      <c r="H24" s="141"/>
    </row>
    <row r="25" spans="1:8" s="107" customFormat="1" ht="43.5" customHeight="1" thickBot="1">
      <c r="A25" s="140"/>
      <c r="B25" s="147"/>
      <c r="C25" s="139"/>
      <c r="D25" s="138"/>
      <c r="E25" s="145"/>
      <c r="F25" s="148" t="str">
        <f t="shared" ref="F25" si="8">IF(OR(B25="",E25=""),"",B25*E25)</f>
        <v/>
      </c>
      <c r="G25" s="138"/>
      <c r="H25" s="141"/>
    </row>
    <row r="26" spans="1:8" s="107" customFormat="1" ht="43.5" customHeight="1" thickBot="1">
      <c r="A26" s="140"/>
      <c r="B26" s="147"/>
      <c r="C26" s="139"/>
      <c r="D26" s="138"/>
      <c r="E26" s="145"/>
      <c r="F26" s="148" t="str">
        <f>IF(OR(B26="",E26=""),"",B26*E26)</f>
        <v/>
      </c>
      <c r="G26" s="138"/>
      <c r="H26" s="141"/>
    </row>
    <row r="27" spans="1:8" s="107" customFormat="1" ht="43.5" customHeight="1" thickBot="1">
      <c r="A27" s="140"/>
      <c r="B27" s="147"/>
      <c r="C27" s="139"/>
      <c r="D27" s="138"/>
      <c r="E27" s="145"/>
      <c r="F27" s="148" t="str">
        <f t="shared" ref="F27" si="9">IF(OR(B27="",E27=""),"",B27*E27)</f>
        <v/>
      </c>
      <c r="G27" s="138"/>
      <c r="H27" s="141"/>
    </row>
    <row r="28" spans="1:8" s="107" customFormat="1" ht="43.5" customHeight="1" thickBot="1">
      <c r="A28" s="140"/>
      <c r="B28" s="147"/>
      <c r="C28" s="139"/>
      <c r="D28" s="138"/>
      <c r="E28" s="145"/>
      <c r="F28" s="148" t="str">
        <f>IF(OR(B28="",E28=""),"",B28*E28)</f>
        <v/>
      </c>
      <c r="G28" s="138"/>
      <c r="H28" s="141"/>
    </row>
    <row r="29" spans="1:8" s="107" customFormat="1" ht="43.5" customHeight="1" thickBot="1">
      <c r="A29" s="140"/>
      <c r="B29" s="147"/>
      <c r="C29" s="139"/>
      <c r="D29" s="138"/>
      <c r="E29" s="145"/>
      <c r="F29" s="148" t="str">
        <f t="shared" ref="F29" si="10">IF(OR(B29="",E29=""),"",B29*E29)</f>
        <v/>
      </c>
      <c r="G29" s="138"/>
      <c r="H29" s="141"/>
    </row>
    <row r="30" spans="1:8" s="107" customFormat="1" ht="43.5" customHeight="1" thickBot="1">
      <c r="A30" s="140"/>
      <c r="B30" s="147"/>
      <c r="C30" s="139"/>
      <c r="D30" s="138"/>
      <c r="E30" s="145"/>
      <c r="F30" s="148" t="str">
        <f>IF(OR(B30="",E30=""),"",B30*E30)</f>
        <v/>
      </c>
      <c r="G30" s="138"/>
      <c r="H30" s="141"/>
    </row>
    <row r="31" spans="1:8" s="107" customFormat="1" ht="43.5" customHeight="1" thickBot="1">
      <c r="A31" s="140"/>
      <c r="B31" s="147"/>
      <c r="C31" s="139"/>
      <c r="D31" s="138"/>
      <c r="E31" s="145"/>
      <c r="F31" s="148" t="str">
        <f t="shared" ref="F31" si="11">IF(OR(B31="",E31=""),"",B31*E31)</f>
        <v/>
      </c>
      <c r="G31" s="138"/>
      <c r="H31" s="141"/>
    </row>
    <row r="32" spans="1:8" s="107" customFormat="1" ht="43.5" customHeight="1" thickBot="1">
      <c r="A32" s="140"/>
      <c r="B32" s="147"/>
      <c r="C32" s="139"/>
      <c r="D32" s="138"/>
      <c r="E32" s="145"/>
      <c r="F32" s="148" t="str">
        <f>IF(OR(B32="",E32=""),"",B32*E32)</f>
        <v/>
      </c>
      <c r="G32" s="138"/>
      <c r="H32" s="141"/>
    </row>
    <row r="33" spans="1:8" s="107" customFormat="1" ht="43.5" customHeight="1" thickBot="1">
      <c r="A33" s="140"/>
      <c r="B33" s="147"/>
      <c r="C33" s="139"/>
      <c r="D33" s="138"/>
      <c r="E33" s="145"/>
      <c r="F33" s="148" t="str">
        <f t="shared" ref="F33" si="12">IF(OR(B33="",E33=""),"",B33*E33)</f>
        <v/>
      </c>
      <c r="G33" s="138"/>
      <c r="H33" s="141"/>
    </row>
    <row r="34" spans="1:8" s="107" customFormat="1" ht="43.5" customHeight="1" thickBot="1">
      <c r="A34" s="140"/>
      <c r="B34" s="147"/>
      <c r="C34" s="139"/>
      <c r="D34" s="138"/>
      <c r="E34" s="145"/>
      <c r="F34" s="148" t="str">
        <f>IF(OR(B34="",E34=""),"",B34*E34)</f>
        <v/>
      </c>
      <c r="G34" s="138"/>
      <c r="H34" s="141"/>
    </row>
    <row r="35" spans="1:8" s="107" customFormat="1" ht="43.5" customHeight="1" thickBot="1">
      <c r="A35" s="140"/>
      <c r="B35" s="147"/>
      <c r="C35" s="139"/>
      <c r="D35" s="138"/>
      <c r="E35" s="145"/>
      <c r="F35" s="148" t="str">
        <f t="shared" ref="F35" si="13">IF(OR(B35="",E35=""),"",B35*E35)</f>
        <v/>
      </c>
      <c r="G35" s="138"/>
      <c r="H35" s="141"/>
    </row>
    <row r="36" spans="1:8" s="107" customFormat="1" ht="43.5" customHeight="1" thickBot="1">
      <c r="A36" s="140"/>
      <c r="B36" s="147"/>
      <c r="C36" s="139"/>
      <c r="D36" s="138"/>
      <c r="E36" s="145"/>
      <c r="F36" s="148" t="str">
        <f>IF(OR(B36="",E36=""),"",B36*E36)</f>
        <v/>
      </c>
      <c r="G36" s="138"/>
      <c r="H36" s="141"/>
    </row>
    <row r="37" spans="1:8" s="107" customFormat="1" ht="43.5" customHeight="1" thickBot="1">
      <c r="A37" s="140"/>
      <c r="B37" s="147"/>
      <c r="C37" s="139"/>
      <c r="D37" s="138"/>
      <c r="E37" s="145"/>
      <c r="F37" s="148" t="str">
        <f t="shared" ref="F37" si="14">IF(OR(B37="",E37=""),"",B37*E37)</f>
        <v/>
      </c>
      <c r="G37" s="138"/>
      <c r="H37" s="141"/>
    </row>
    <row r="38" spans="1:8" s="107" customFormat="1" ht="43.5" customHeight="1" thickBot="1">
      <c r="A38" s="140"/>
      <c r="B38" s="147"/>
      <c r="C38" s="139"/>
      <c r="D38" s="138"/>
      <c r="E38" s="145"/>
      <c r="F38" s="148" t="str">
        <f>IF(OR(B38="",E38=""),"",B38*E38)</f>
        <v/>
      </c>
      <c r="G38" s="138"/>
      <c r="H38" s="141"/>
    </row>
    <row r="39" spans="1:8" s="107" customFormat="1" ht="43.5" customHeight="1">
      <c r="A39" s="140"/>
      <c r="B39" s="147"/>
      <c r="C39" s="139"/>
      <c r="D39" s="138"/>
      <c r="E39" s="145"/>
      <c r="F39" s="148" t="str">
        <f t="shared" ref="F39" si="15">IF(OR(B39="",E39=""),"",B39*E39)</f>
        <v/>
      </c>
      <c r="G39" s="138"/>
      <c r="H39" s="141"/>
    </row>
  </sheetData>
  <sheetProtection sheet="1" objects="1" scenarios="1"/>
  <mergeCells count="2">
    <mergeCell ref="A2:D2"/>
    <mergeCell ref="E2:H2"/>
  </mergeCells>
  <conditionalFormatting sqref="E5:H39">
    <cfRule type="expression" dxfId="0" priority="10">
      <formula>#REF!="not 100%"</formula>
    </cfRule>
  </conditionalFormatting>
  <dataValidations count="3">
    <dataValidation type="decimal" allowBlank="1" showInputMessage="1" showErrorMessage="1" sqref="E40:F1048576 H5:H39" xr:uid="{53718E18-0CE8-46D0-A800-EF16604BF25A}">
      <formula1>0</formula1>
      <formula2>1</formula2>
    </dataValidation>
    <dataValidation operator="greaterThanOrEqual" allowBlank="1" showInputMessage="1" showErrorMessage="1" sqref="C5:C7 C9 C11:C12 C14 C16 C18 C20 C22 C24 C26 C28 C30 C32 C34 C36 C38" xr:uid="{FA75ADC0-5125-4E86-8727-6E4A513966A0}"/>
    <dataValidation type="decimal" operator="greaterThanOrEqual" allowBlank="1" showInputMessage="1" showErrorMessage="1" sqref="C8 E5:E39 C39 C10 C15 C13 C19 C17 C23 C21 C27 C25 C31 C29 C35 C33 B5:B39 C37 H5:H39" xr:uid="{0C001212-1705-4EF8-862E-4582B63B78B0}">
      <formula1>0</formula1>
    </dataValidation>
  </dataValidations>
  <pageMargins left="0.7" right="0.7" top="0.75" bottom="0.75" header="0" footer="0"/>
  <pageSetup paperSize="9" orientation="portrait" r:id="rId1"/>
  <headerFooter>
    <oddHeader>&amp;L&amp;"Calibri"&amp;10&amp;K999999 NS Intern&amp;1#_x000D_</oddHeader>
    <oddFooter>&amp;L_x000D_&amp;1#&amp;"Calibri"&amp;10&amp;K999999 NS Intern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99548AC-057F-499C-8F79-025E7F1DC3C7}">
          <x14:formula1>
            <xm:f>'Lists and lookups'!$M$3:$M$251</xm:f>
          </x14:formula1>
          <xm:sqref>D5:D39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BB5AB-B3D2-4CCC-A34A-51CC5D31BF16}">
  <dimension ref="A1:J1004"/>
  <sheetViews>
    <sheetView showGridLines="0" zoomScaleNormal="100" workbookViewId="0">
      <selection activeCell="A5" sqref="A5:A16"/>
    </sheetView>
  </sheetViews>
  <sheetFormatPr defaultColWidth="8.75" defaultRowHeight="15" customHeight="1"/>
  <cols>
    <col min="1" max="1" width="22" style="5" customWidth="1"/>
    <col min="2" max="11" width="9.125" style="5" customWidth="1"/>
    <col min="12" max="16384" width="8.75" style="5"/>
  </cols>
  <sheetData>
    <row r="1" spans="1:10" s="4" customFormat="1" ht="111.6" customHeight="1">
      <c r="A1" s="164" t="s">
        <v>27</v>
      </c>
      <c r="B1" s="165"/>
      <c r="C1" s="165"/>
      <c r="D1" s="165"/>
      <c r="E1" s="165"/>
      <c r="F1" s="165"/>
      <c r="G1" s="165"/>
      <c r="H1" s="165"/>
      <c r="I1" s="165"/>
      <c r="J1" s="166"/>
    </row>
    <row r="2" spans="1:10" s="8" customFormat="1">
      <c r="A2" s="7"/>
      <c r="J2" s="9"/>
    </row>
    <row r="3" spans="1:10" s="4" customFormat="1" ht="69.599999999999994" customHeight="1">
      <c r="A3" s="165" t="s">
        <v>28</v>
      </c>
      <c r="B3" s="165"/>
      <c r="C3" s="165"/>
      <c r="D3" s="165"/>
      <c r="E3" s="165"/>
      <c r="F3" s="165"/>
      <c r="G3" s="165"/>
      <c r="H3" s="165"/>
      <c r="I3" s="165"/>
      <c r="J3" s="166"/>
    </row>
    <row r="4" spans="1:10" s="4" customFormat="1" ht="15.75" thickBot="1">
      <c r="A4" s="169"/>
      <c r="B4" s="169"/>
      <c r="C4" s="169"/>
      <c r="D4" s="169"/>
      <c r="E4" s="169"/>
      <c r="F4" s="169"/>
      <c r="G4" s="169"/>
      <c r="H4" s="169"/>
      <c r="I4" s="169"/>
      <c r="J4" s="170"/>
    </row>
    <row r="5" spans="1:10" s="4" customFormat="1">
      <c r="A5" s="23" t="s">
        <v>29</v>
      </c>
      <c r="B5" s="173" t="s">
        <v>30</v>
      </c>
      <c r="C5" s="173"/>
      <c r="D5" s="173"/>
      <c r="E5" s="173"/>
      <c r="F5" s="173"/>
      <c r="G5" s="173"/>
      <c r="H5" s="173"/>
      <c r="I5" s="173"/>
      <c r="J5" s="174"/>
    </row>
    <row r="6" spans="1:10" s="4" customFormat="1">
      <c r="A6" s="24" t="e" cm="1">
        <f t="array" ref="A6">TRANSPOSE(#REF!)</f>
        <v>#REF!</v>
      </c>
      <c r="B6" s="167" t="s">
        <v>31</v>
      </c>
      <c r="C6" s="167"/>
      <c r="D6" s="167"/>
      <c r="E6" s="167"/>
      <c r="F6" s="167"/>
      <c r="G6" s="167"/>
      <c r="H6" s="167"/>
      <c r="I6" s="167"/>
      <c r="J6" s="168"/>
    </row>
    <row r="7" spans="1:10" s="4" customFormat="1">
      <c r="A7" s="24"/>
      <c r="B7" s="167" t="s">
        <v>32</v>
      </c>
      <c r="C7" s="167"/>
      <c r="D7" s="167"/>
      <c r="E7" s="167"/>
      <c r="F7" s="167"/>
      <c r="G7" s="167"/>
      <c r="H7" s="167"/>
      <c r="I7" s="167"/>
      <c r="J7" s="168"/>
    </row>
    <row r="8" spans="1:10" s="4" customFormat="1" ht="28.9" customHeight="1">
      <c r="A8" s="24"/>
      <c r="B8" s="171" t="s">
        <v>33</v>
      </c>
      <c r="C8" s="171"/>
      <c r="D8" s="171"/>
      <c r="E8" s="171"/>
      <c r="F8" s="171"/>
      <c r="G8" s="171"/>
      <c r="H8" s="171"/>
      <c r="I8" s="171"/>
      <c r="J8" s="172"/>
    </row>
    <row r="9" spans="1:10" s="4" customFormat="1" ht="28.9" customHeight="1">
      <c r="A9" s="24" t="s">
        <v>34</v>
      </c>
      <c r="B9" s="171" t="s">
        <v>35</v>
      </c>
      <c r="C9" s="171"/>
      <c r="D9" s="171"/>
      <c r="E9" s="171"/>
      <c r="F9" s="171"/>
      <c r="G9" s="171"/>
      <c r="H9" s="171"/>
      <c r="I9" s="171"/>
      <c r="J9" s="172"/>
    </row>
    <row r="10" spans="1:10" s="4" customFormat="1" ht="30">
      <c r="A10" s="24" t="s">
        <v>36</v>
      </c>
      <c r="B10" s="167" t="s">
        <v>37</v>
      </c>
      <c r="C10" s="167"/>
      <c r="D10" s="167"/>
      <c r="E10" s="167"/>
      <c r="F10" s="167"/>
      <c r="G10" s="167"/>
      <c r="H10" s="167"/>
      <c r="I10" s="167"/>
      <c r="J10" s="168"/>
    </row>
    <row r="11" spans="1:10" s="4" customFormat="1">
      <c r="A11" s="24" t="s">
        <v>38</v>
      </c>
      <c r="B11" s="171" t="s">
        <v>39</v>
      </c>
      <c r="C11" s="171"/>
      <c r="D11" s="171"/>
      <c r="E11" s="171"/>
      <c r="F11" s="171"/>
      <c r="G11" s="171"/>
      <c r="H11" s="171"/>
      <c r="I11" s="171"/>
      <c r="J11" s="172"/>
    </row>
    <row r="12" spans="1:10" s="4" customFormat="1">
      <c r="A12" s="24" t="s">
        <v>40</v>
      </c>
      <c r="B12" s="171" t="s">
        <v>41</v>
      </c>
      <c r="C12" s="171"/>
      <c r="D12" s="171"/>
      <c r="E12" s="171"/>
      <c r="F12" s="171"/>
      <c r="G12" s="171"/>
      <c r="H12" s="171"/>
      <c r="I12" s="171"/>
      <c r="J12" s="172"/>
    </row>
    <row r="13" spans="1:10" s="4" customFormat="1" ht="90" customHeight="1">
      <c r="A13" s="24" t="s">
        <v>42</v>
      </c>
      <c r="B13" s="171" t="s">
        <v>43</v>
      </c>
      <c r="C13" s="171"/>
      <c r="D13" s="171"/>
      <c r="E13" s="171"/>
      <c r="F13" s="171"/>
      <c r="G13" s="171"/>
      <c r="H13" s="171"/>
      <c r="I13" s="171"/>
      <c r="J13" s="172"/>
    </row>
    <row r="14" spans="1:10" s="4" customFormat="1">
      <c r="A14" s="24" t="s">
        <v>44</v>
      </c>
      <c r="B14" s="171" t="s">
        <v>45</v>
      </c>
      <c r="C14" s="171"/>
      <c r="D14" s="171"/>
      <c r="E14" s="171"/>
      <c r="F14" s="171"/>
      <c r="G14" s="171"/>
      <c r="H14" s="171"/>
      <c r="I14" s="171"/>
      <c r="J14" s="172"/>
    </row>
    <row r="15" spans="1:10" ht="28.9" customHeight="1">
      <c r="A15" s="24" t="s">
        <v>46</v>
      </c>
      <c r="B15" s="171" t="s">
        <v>47</v>
      </c>
      <c r="C15" s="171"/>
      <c r="D15" s="171"/>
      <c r="E15" s="171"/>
      <c r="F15" s="171"/>
      <c r="G15" s="171"/>
      <c r="H15" s="171"/>
      <c r="I15" s="171"/>
      <c r="J15" s="172"/>
    </row>
    <row r="16" spans="1:10" ht="28.9" customHeight="1">
      <c r="A16" s="25" t="s">
        <v>48</v>
      </c>
      <c r="B16" s="162" t="s">
        <v>49</v>
      </c>
      <c r="C16" s="162"/>
      <c r="D16" s="162"/>
      <c r="E16" s="162"/>
      <c r="F16" s="162"/>
      <c r="G16" s="162"/>
      <c r="H16" s="162"/>
      <c r="I16" s="162"/>
      <c r="J16" s="163"/>
    </row>
    <row r="17" spans="1:10" ht="14.65" customHeight="1"/>
    <row r="18" spans="1:10">
      <c r="A18" s="6"/>
      <c r="B18" s="6"/>
      <c r="C18" s="6"/>
      <c r="D18" s="6"/>
      <c r="E18" s="6"/>
      <c r="F18" s="6"/>
      <c r="G18" s="6"/>
      <c r="H18" s="6"/>
      <c r="I18" s="6"/>
      <c r="J18" s="6"/>
    </row>
    <row r="19" spans="1:10"/>
    <row r="20" spans="1:10"/>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sheetData>
  <mergeCells count="15">
    <mergeCell ref="B16:J16"/>
    <mergeCell ref="A1:J1"/>
    <mergeCell ref="A3:J3"/>
    <mergeCell ref="B6:J6"/>
    <mergeCell ref="A4:J4"/>
    <mergeCell ref="B15:J15"/>
    <mergeCell ref="B13:J13"/>
    <mergeCell ref="B5:J5"/>
    <mergeCell ref="B14:J14"/>
    <mergeCell ref="B10:J10"/>
    <mergeCell ref="B11:J11"/>
    <mergeCell ref="B12:J12"/>
    <mergeCell ref="B7:J7"/>
    <mergeCell ref="B8:J8"/>
    <mergeCell ref="B9:J9"/>
  </mergeCells>
  <pageMargins left="0.7" right="0.7" top="0.75" bottom="0.75" header="0" footer="0"/>
  <pageSetup paperSize="9" orientation="portrait" r:id="rId1"/>
  <headerFooter>
    <oddHeader>&amp;L&amp;"Calibri"&amp;10&amp;K999999 NS Intern&amp;1#_x000D_</oddHeader>
    <oddFooter>&amp;L_x000D_&amp;1#&amp;"Calibri"&amp;10&amp;K999999 NS Intern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E564B-B0F9-4A08-B88C-E27B45DEA344}">
  <dimension ref="A2:B12"/>
  <sheetViews>
    <sheetView workbookViewId="0">
      <selection activeCell="B4" sqref="B4"/>
    </sheetView>
  </sheetViews>
  <sheetFormatPr defaultRowHeight="14.25"/>
  <cols>
    <col min="1" max="1" width="37.125" bestFit="1" customWidth="1"/>
    <col min="2" max="2" width="25.25" customWidth="1"/>
    <col min="3" max="4" width="23.25" customWidth="1"/>
  </cols>
  <sheetData>
    <row r="2" spans="1:2" ht="15">
      <c r="A2" s="2" t="s">
        <v>50</v>
      </c>
      <c r="B2" s="102" t="e">
        <f>#REF!</f>
        <v>#REF!</v>
      </c>
    </row>
    <row r="3" spans="1:2" ht="15">
      <c r="A3" s="2" t="s">
        <v>51</v>
      </c>
      <c r="B3" s="102" t="e">
        <f>#REF!</f>
        <v>#REF!</v>
      </c>
    </row>
    <row r="4" spans="1:2" ht="15">
      <c r="A4" s="2" t="s">
        <v>52</v>
      </c>
      <c r="B4" s="103" t="e">
        <f>#REF!</f>
        <v>#REF!</v>
      </c>
    </row>
    <row r="5" spans="1:2" ht="15">
      <c r="A5" s="2"/>
    </row>
    <row r="6" spans="1:2" ht="15">
      <c r="A6" s="2"/>
    </row>
    <row r="7" spans="1:2" ht="15">
      <c r="A7" s="2"/>
    </row>
    <row r="8" spans="1:2" ht="15">
      <c r="A8" s="2"/>
    </row>
    <row r="9" spans="1:2" ht="15">
      <c r="A9" s="2"/>
    </row>
    <row r="10" spans="1:2" ht="15">
      <c r="A10" s="2"/>
    </row>
    <row r="11" spans="1:2" ht="15">
      <c r="A11" s="2"/>
    </row>
    <row r="12" spans="1:2" ht="15">
      <c r="A12"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2976E-F1F7-454A-BC75-8A3C735BD2DE}">
  <dimension ref="A1:G15"/>
  <sheetViews>
    <sheetView zoomScale="98" zoomScaleNormal="98" workbookViewId="0">
      <selection activeCell="B10" sqref="B10"/>
    </sheetView>
  </sheetViews>
  <sheetFormatPr defaultColWidth="8.75" defaultRowHeight="14.25"/>
  <cols>
    <col min="1" max="1" width="26.125" style="98" customWidth="1"/>
    <col min="2" max="3" width="64.25" style="98" customWidth="1"/>
    <col min="4" max="16384" width="8.75" style="98"/>
  </cols>
  <sheetData>
    <row r="1" spans="1:7" s="5" customFormat="1" ht="26.25">
      <c r="A1" s="175" t="s">
        <v>53</v>
      </c>
      <c r="B1" s="175"/>
    </row>
    <row r="2" spans="1:7" s="5" customFormat="1" ht="15">
      <c r="A2" s="94" t="s">
        <v>54</v>
      </c>
      <c r="B2" s="100" t="s">
        <v>55</v>
      </c>
      <c r="C2" s="100" t="s">
        <v>56</v>
      </c>
    </row>
    <row r="3" spans="1:7" s="5" customFormat="1" ht="25.5">
      <c r="A3" s="95" t="s">
        <v>29</v>
      </c>
      <c r="B3" s="96" t="s">
        <v>57</v>
      </c>
      <c r="C3" s="96" t="s">
        <v>58</v>
      </c>
      <c r="G3" s="99"/>
    </row>
    <row r="4" spans="1:7" s="5" customFormat="1" ht="30">
      <c r="A4" s="95" t="s">
        <v>59</v>
      </c>
      <c r="B4" s="97" t="s">
        <v>31</v>
      </c>
      <c r="C4" s="97" t="s">
        <v>60</v>
      </c>
    </row>
    <row r="5" spans="1:7" s="5" customFormat="1" ht="30">
      <c r="A5" s="95" t="s">
        <v>61</v>
      </c>
      <c r="B5" s="97" t="s">
        <v>32</v>
      </c>
      <c r="C5" s="97" t="s">
        <v>62</v>
      </c>
    </row>
    <row r="6" spans="1:7" s="5" customFormat="1" ht="51">
      <c r="A6" s="95" t="s">
        <v>63</v>
      </c>
      <c r="B6" s="96" t="s">
        <v>64</v>
      </c>
      <c r="C6" s="96" t="s">
        <v>65</v>
      </c>
    </row>
    <row r="7" spans="1:7" s="5" customFormat="1" ht="60">
      <c r="A7" s="95" t="s">
        <v>66</v>
      </c>
      <c r="B7" s="97" t="s">
        <v>37</v>
      </c>
      <c r="C7" s="97" t="s">
        <v>67</v>
      </c>
    </row>
    <row r="8" spans="1:7" s="5" customFormat="1" ht="15">
      <c r="A8" s="95" t="s">
        <v>38</v>
      </c>
      <c r="B8" s="96" t="s">
        <v>39</v>
      </c>
      <c r="C8" s="96" t="s">
        <v>68</v>
      </c>
    </row>
    <row r="9" spans="1:7" s="5" customFormat="1" ht="25.5">
      <c r="A9" s="95" t="s">
        <v>40</v>
      </c>
      <c r="B9" s="96" t="s">
        <v>41</v>
      </c>
      <c r="C9" s="96" t="s">
        <v>69</v>
      </c>
    </row>
    <row r="10" spans="1:7" s="5" customFormat="1" ht="89.25">
      <c r="A10" s="95" t="s">
        <v>70</v>
      </c>
      <c r="B10" s="96" t="s">
        <v>71</v>
      </c>
      <c r="C10" s="96" t="s">
        <v>72</v>
      </c>
    </row>
    <row r="11" spans="1:7" s="5" customFormat="1" ht="30">
      <c r="A11" s="95" t="s">
        <v>73</v>
      </c>
      <c r="B11" s="96" t="s">
        <v>45</v>
      </c>
      <c r="C11" s="96" t="s">
        <v>74</v>
      </c>
    </row>
    <row r="12" spans="1:7" s="5" customFormat="1" ht="60">
      <c r="A12" s="95" t="s">
        <v>75</v>
      </c>
      <c r="B12" s="96" t="s">
        <v>47</v>
      </c>
      <c r="C12" s="96" t="s">
        <v>76</v>
      </c>
    </row>
    <row r="13" spans="1:7" s="5" customFormat="1" ht="63.75">
      <c r="A13" s="95" t="s">
        <v>77</v>
      </c>
      <c r="B13" s="96" t="s">
        <v>78</v>
      </c>
      <c r="C13" s="96" t="s">
        <v>79</v>
      </c>
    </row>
    <row r="14" spans="1:7" s="5" customFormat="1" ht="14.65" customHeight="1"/>
    <row r="15" spans="1:7" s="5" customFormat="1" ht="15"/>
  </sheetData>
  <sheetProtection sheet="1" objects="1" scenarios="1"/>
  <mergeCells count="1">
    <mergeCell ref="A1:B1"/>
  </mergeCells>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87D31-BD54-426B-BDC8-C54072AC2AFB}">
  <dimension ref="A1:K89"/>
  <sheetViews>
    <sheetView zoomScaleNormal="100" workbookViewId="0">
      <selection activeCell="E70" sqref="E70"/>
    </sheetView>
  </sheetViews>
  <sheetFormatPr defaultColWidth="8.75" defaultRowHeight="15"/>
  <cols>
    <col min="1" max="1" width="4.5" style="26" customWidth="1"/>
    <col min="2" max="2" width="22.25" style="26" customWidth="1"/>
    <col min="3" max="3" width="27.625" style="26" customWidth="1"/>
    <col min="4" max="4" width="24.75" style="26" bestFit="1" customWidth="1"/>
    <col min="5" max="5" width="34.5" style="26" bestFit="1" customWidth="1"/>
    <col min="6" max="6" width="21.75" style="26" bestFit="1" customWidth="1"/>
    <col min="7" max="7" width="16.625" style="27" bestFit="1" customWidth="1"/>
    <col min="8" max="8" width="8.75" style="82"/>
    <col min="9" max="16384" width="8.75" style="26"/>
  </cols>
  <sheetData>
    <row r="1" spans="1:11" s="69" customFormat="1" ht="26.25">
      <c r="A1" s="12"/>
      <c r="B1" s="14" t="s">
        <v>80</v>
      </c>
      <c r="C1" s="12"/>
      <c r="D1" s="12"/>
      <c r="E1" s="12"/>
      <c r="F1" s="26"/>
      <c r="G1" s="27"/>
      <c r="H1" s="75"/>
      <c r="I1" s="26"/>
      <c r="J1" s="26"/>
      <c r="K1" s="12"/>
    </row>
    <row r="2" spans="1:11" s="69" customFormat="1" ht="14.65" customHeight="1">
      <c r="A2" s="12"/>
      <c r="B2" s="176" t="s">
        <v>81</v>
      </c>
      <c r="C2" s="176"/>
      <c r="D2" s="176"/>
      <c r="E2" s="176"/>
      <c r="F2" s="176"/>
      <c r="G2" s="176"/>
      <c r="H2" s="75"/>
      <c r="I2" s="26"/>
      <c r="J2" s="26"/>
      <c r="K2" s="12"/>
    </row>
    <row r="3" spans="1:11" s="69" customFormat="1" ht="14.65" customHeight="1">
      <c r="A3" s="12"/>
      <c r="B3" s="176"/>
      <c r="C3" s="176"/>
      <c r="D3" s="176"/>
      <c r="E3" s="176"/>
      <c r="F3" s="176"/>
      <c r="G3" s="176"/>
      <c r="H3" s="75"/>
      <c r="I3" s="26"/>
      <c r="J3" s="26"/>
      <c r="K3" s="12"/>
    </row>
    <row r="4" spans="1:11" s="69" customFormat="1" ht="14.65" customHeight="1">
      <c r="A4" s="12"/>
      <c r="B4" s="176"/>
      <c r="C4" s="176"/>
      <c r="D4" s="176"/>
      <c r="E4" s="176"/>
      <c r="F4" s="176"/>
      <c r="G4" s="176"/>
      <c r="H4" s="75"/>
      <c r="I4" s="26"/>
      <c r="J4" s="26"/>
      <c r="K4" s="12"/>
    </row>
    <row r="5" spans="1:11" s="69" customFormat="1" ht="14.65" customHeight="1">
      <c r="A5" s="12"/>
      <c r="B5" s="176"/>
      <c r="C5" s="176"/>
      <c r="D5" s="176"/>
      <c r="E5" s="176"/>
      <c r="F5" s="176"/>
      <c r="G5" s="176"/>
      <c r="H5" s="75"/>
      <c r="I5" s="26"/>
      <c r="J5" s="26"/>
      <c r="K5" s="12"/>
    </row>
    <row r="6" spans="1:11" s="69" customFormat="1" ht="14.65" customHeight="1">
      <c r="A6" s="12"/>
      <c r="B6" s="176"/>
      <c r="C6" s="176"/>
      <c r="D6" s="176"/>
      <c r="E6" s="176"/>
      <c r="F6" s="176"/>
      <c r="G6" s="176"/>
      <c r="H6" s="75"/>
      <c r="I6" s="26"/>
      <c r="J6" s="26"/>
      <c r="K6" s="12"/>
    </row>
    <row r="7" spans="1:11" s="69" customFormat="1" ht="14.65" customHeight="1">
      <c r="A7" s="12"/>
      <c r="B7" s="176"/>
      <c r="C7" s="176"/>
      <c r="D7" s="176"/>
      <c r="E7" s="176"/>
      <c r="F7" s="176"/>
      <c r="G7" s="176"/>
      <c r="H7" s="75"/>
      <c r="I7" s="26"/>
      <c r="J7" s="26"/>
      <c r="K7" s="12"/>
    </row>
    <row r="8" spans="1:11" s="69" customFormat="1" ht="14.65" customHeight="1">
      <c r="A8" s="12"/>
      <c r="B8" s="176"/>
      <c r="C8" s="176"/>
      <c r="D8" s="176"/>
      <c r="E8" s="176"/>
      <c r="F8" s="176"/>
      <c r="G8" s="176"/>
      <c r="H8" s="75"/>
      <c r="I8" s="26"/>
      <c r="J8" s="26"/>
      <c r="K8" s="12"/>
    </row>
    <row r="9" spans="1:11" s="69" customFormat="1" ht="14.65" customHeight="1">
      <c r="A9" s="12"/>
      <c r="B9" s="176"/>
      <c r="C9" s="176"/>
      <c r="D9" s="176"/>
      <c r="E9" s="176"/>
      <c r="F9" s="176"/>
      <c r="G9" s="176"/>
      <c r="H9" s="75"/>
      <c r="I9" s="26"/>
      <c r="J9" s="26"/>
      <c r="K9" s="12"/>
    </row>
    <row r="10" spans="1:11" s="69" customFormat="1" ht="14.65" customHeight="1">
      <c r="A10" s="12"/>
      <c r="B10" s="176"/>
      <c r="C10" s="176"/>
      <c r="D10" s="176"/>
      <c r="E10" s="176"/>
      <c r="F10" s="176"/>
      <c r="G10" s="176"/>
      <c r="H10" s="75"/>
      <c r="I10" s="26"/>
      <c r="J10" s="26"/>
      <c r="K10" s="12"/>
    </row>
    <row r="11" spans="1:11" s="69" customFormat="1" ht="14.65" customHeight="1">
      <c r="A11" s="12"/>
      <c r="B11" s="176"/>
      <c r="C11" s="176"/>
      <c r="D11" s="176"/>
      <c r="E11" s="176"/>
      <c r="F11" s="176"/>
      <c r="G11" s="176"/>
      <c r="H11" s="75"/>
      <c r="I11" s="26"/>
      <c r="J11" s="26"/>
      <c r="K11" s="12"/>
    </row>
    <row r="12" spans="1:11" s="69" customFormat="1" ht="14.65" customHeight="1">
      <c r="A12" s="12"/>
      <c r="B12" s="176"/>
      <c r="C12" s="176"/>
      <c r="D12" s="176"/>
      <c r="E12" s="176"/>
      <c r="F12" s="176"/>
      <c r="G12" s="176"/>
      <c r="H12" s="75"/>
      <c r="I12" s="26"/>
      <c r="J12" s="26"/>
      <c r="K12" s="12"/>
    </row>
    <row r="13" spans="1:11" s="69" customFormat="1" ht="14.65" customHeight="1">
      <c r="A13" s="12"/>
      <c r="B13" s="176"/>
      <c r="C13" s="176"/>
      <c r="D13" s="176"/>
      <c r="E13" s="176"/>
      <c r="F13" s="176"/>
      <c r="G13" s="176"/>
      <c r="H13" s="75"/>
      <c r="I13" s="26"/>
      <c r="J13" s="26"/>
      <c r="K13" s="12"/>
    </row>
    <row r="14" spans="1:11">
      <c r="B14" s="59" t="s">
        <v>82</v>
      </c>
      <c r="H14" s="75"/>
    </row>
    <row r="15" spans="1:11">
      <c r="B15" s="59"/>
      <c r="H15" s="75"/>
    </row>
    <row r="16" spans="1:11">
      <c r="B16" s="60" t="s">
        <v>83</v>
      </c>
      <c r="C16" s="111" t="s">
        <v>84</v>
      </c>
      <c r="H16" s="75"/>
    </row>
    <row r="17" spans="2:8">
      <c r="B17" s="60" t="s">
        <v>85</v>
      </c>
      <c r="C17" s="70">
        <v>11.3</v>
      </c>
      <c r="D17" s="26" t="s">
        <v>86</v>
      </c>
      <c r="H17" s="75"/>
    </row>
    <row r="19" spans="2:8">
      <c r="B19" s="77" t="s">
        <v>87</v>
      </c>
      <c r="C19" s="76">
        <f>G37</f>
        <v>9.8039999999999985</v>
      </c>
      <c r="D19" s="112" t="s">
        <v>88</v>
      </c>
      <c r="E19" s="80" t="str">
        <f>IF(SUM(B30:B36)=0,"No energy data given",IF(SUM(D30:E36)=0,"No energy emission factors given",""))</f>
        <v/>
      </c>
      <c r="H19" s="75"/>
    </row>
    <row r="20" spans="2:8">
      <c r="B20" s="77" t="s">
        <v>89</v>
      </c>
      <c r="C20" s="76">
        <f>G50</f>
        <v>32.036615999999995</v>
      </c>
      <c r="D20" s="112" t="s">
        <v>88</v>
      </c>
      <c r="E20" s="80" t="str">
        <f>IF(SUM(B43:B49)=0,"No materials amount data given",IF(SUM(D43:E49)=0,"No materials emission factors given",""))</f>
        <v/>
      </c>
      <c r="H20" s="75"/>
    </row>
    <row r="21" spans="2:8">
      <c r="B21" s="77" t="s">
        <v>90</v>
      </c>
      <c r="C21" s="76">
        <f>G63</f>
        <v>4.9765200000000007</v>
      </c>
      <c r="D21" s="112" t="s">
        <v>88</v>
      </c>
      <c r="E21" s="80" t="str">
        <f>IF(SUM(B56:B62)=0,"No transport amount data given",IF(SUM(D56:E62)=0,"No transport emission factors given",""))</f>
        <v/>
      </c>
      <c r="H21" s="75"/>
    </row>
    <row r="22" spans="2:8">
      <c r="B22" s="77" t="s">
        <v>91</v>
      </c>
      <c r="C22" s="113">
        <f>G76</f>
        <v>1.6139999999999999</v>
      </c>
      <c r="D22" s="112" t="s">
        <v>88</v>
      </c>
      <c r="E22" s="80" t="str">
        <f>IF(SUM(B69:B75)=0,"No waste data given",IF(SUM(D69:E75)=0,"No waste emission factors given",""))</f>
        <v/>
      </c>
      <c r="H22" s="75"/>
    </row>
    <row r="23" spans="2:8" ht="15.75" thickBot="1">
      <c r="B23" s="78" t="s">
        <v>92</v>
      </c>
      <c r="C23" s="79">
        <f>G89</f>
        <v>0</v>
      </c>
      <c r="D23" s="114" t="s">
        <v>88</v>
      </c>
      <c r="E23" s="80"/>
      <c r="H23" s="75"/>
    </row>
    <row r="24" spans="2:8" ht="15.75" thickTop="1">
      <c r="B24" s="73" t="s">
        <v>93</v>
      </c>
      <c r="C24" s="74">
        <f>G37+G50+G63+G76+G89</f>
        <v>48.431135999999995</v>
      </c>
      <c r="D24" s="75" t="s">
        <v>88</v>
      </c>
      <c r="H24" s="75"/>
    </row>
    <row r="25" spans="2:8">
      <c r="B25" s="59"/>
      <c r="H25" s="75"/>
    </row>
    <row r="27" spans="2:8" ht="21">
      <c r="B27" s="177" t="s">
        <v>94</v>
      </c>
      <c r="C27" s="177"/>
      <c r="D27" s="177"/>
      <c r="E27" s="177"/>
      <c r="F27" s="177"/>
      <c r="G27" s="177"/>
      <c r="H27" s="75"/>
    </row>
    <row r="28" spans="2:8" ht="28.9" customHeight="1">
      <c r="B28" s="181" t="s">
        <v>95</v>
      </c>
      <c r="C28" s="181"/>
      <c r="D28" s="181"/>
      <c r="E28" s="181"/>
      <c r="F28" s="181"/>
      <c r="G28" s="181"/>
      <c r="H28" s="75"/>
    </row>
    <row r="29" spans="2:8">
      <c r="B29" s="58" t="s">
        <v>96</v>
      </c>
      <c r="C29" s="58" t="s">
        <v>97</v>
      </c>
      <c r="D29" s="58" t="s">
        <v>98</v>
      </c>
      <c r="E29" s="58" t="s">
        <v>99</v>
      </c>
      <c r="F29" s="58" t="s">
        <v>100</v>
      </c>
      <c r="G29" s="57" t="s">
        <v>101</v>
      </c>
      <c r="H29" s="75"/>
    </row>
    <row r="30" spans="2:8">
      <c r="B30" s="71">
        <v>1.5</v>
      </c>
      <c r="C30" s="71" t="s">
        <v>102</v>
      </c>
      <c r="D30" s="56">
        <f>IF(_xlfn.XLOOKUP(C30,'Lists and lookups'!A:A,'Lists and lookups'!B:B,"")=0,"",_xlfn.XLOOKUP(C30,'Lists and lookups'!A:A,'Lists and lookups'!B:B,""))</f>
        <v>2.1339999999999999</v>
      </c>
      <c r="E30" s="71"/>
      <c r="F30" s="71"/>
      <c r="G30" s="55">
        <f t="shared" ref="G30:G36" si="0">IFERROR(IF(NOT(ISBLANK(E30)),E30*B30,D30*B30),"")</f>
        <v>3.2009999999999996</v>
      </c>
      <c r="H30" s="81" t="str">
        <f t="shared" ref="H30:H36" si="1">IF(AND(NOT(ISBLANK(B30)),OR(G30="",G30=0)),"no emission calculated","")</f>
        <v/>
      </c>
    </row>
    <row r="31" spans="2:8">
      <c r="B31" s="71">
        <v>1</v>
      </c>
      <c r="C31" s="71" t="s">
        <v>103</v>
      </c>
      <c r="D31" s="56">
        <f>IF(_xlfn.XLOOKUP(C31,'Lists and lookups'!A:A,'Lists and lookups'!B:B,"")=0,"",_xlfn.XLOOKUP(C31,'Lists and lookups'!A:A,'Lists and lookups'!B:B,""))</f>
        <v>3.2559999999999998</v>
      </c>
      <c r="E31" s="71"/>
      <c r="F31" s="71"/>
      <c r="G31" s="55">
        <f t="shared" si="0"/>
        <v>3.2559999999999998</v>
      </c>
      <c r="H31" s="81" t="str">
        <f t="shared" si="1"/>
        <v/>
      </c>
    </row>
    <row r="32" spans="2:8">
      <c r="B32" s="71">
        <v>7</v>
      </c>
      <c r="C32" s="71" t="s">
        <v>104</v>
      </c>
      <c r="D32" s="56">
        <f>IF(_xlfn.XLOOKUP(C32,'Lists and lookups'!A:A,'Lists and lookups'!B:B,"")=0,"",_xlfn.XLOOKUP(C32,'Lists and lookups'!A:A,'Lists and lookups'!B:B,""))</f>
        <v>0.34100000000000003</v>
      </c>
      <c r="E32" s="71"/>
      <c r="F32" s="71"/>
      <c r="G32" s="55">
        <f t="shared" si="0"/>
        <v>2.387</v>
      </c>
      <c r="H32" s="81" t="str">
        <f t="shared" si="1"/>
        <v/>
      </c>
    </row>
    <row r="33" spans="2:8">
      <c r="B33" s="71">
        <v>15</v>
      </c>
      <c r="C33" s="71" t="s">
        <v>105</v>
      </c>
      <c r="D33" s="56">
        <f>IF(_xlfn.XLOOKUP(C33,'Lists and lookups'!A:A,'Lists and lookups'!B:B,"")=0,"",_xlfn.XLOOKUP(C33,'Lists and lookups'!A:A,'Lists and lookups'!B:B,""))</f>
        <v>6.4000000000000001E-2</v>
      </c>
      <c r="E33" s="71"/>
      <c r="F33" s="71"/>
      <c r="G33" s="55">
        <f t="shared" si="0"/>
        <v>0.96</v>
      </c>
      <c r="H33" s="81" t="str">
        <f t="shared" si="1"/>
        <v/>
      </c>
    </row>
    <row r="34" spans="2:8">
      <c r="B34" s="71"/>
      <c r="C34" s="71"/>
      <c r="D34" s="56" t="str">
        <f>IF(_xlfn.XLOOKUP(C34,'Lists and lookups'!A:A,'Lists and lookups'!B:B,"")=0,"",_xlfn.XLOOKUP(C34,'Lists and lookups'!A:A,'Lists and lookups'!B:B,""))</f>
        <v/>
      </c>
      <c r="E34" s="71"/>
      <c r="F34" s="71"/>
      <c r="G34" s="55" t="str">
        <f t="shared" si="0"/>
        <v/>
      </c>
      <c r="H34" s="81" t="str">
        <f t="shared" si="1"/>
        <v/>
      </c>
    </row>
    <row r="35" spans="2:8">
      <c r="B35" s="71"/>
      <c r="C35" s="71"/>
      <c r="D35" s="56" t="str">
        <f>IF(_xlfn.XLOOKUP(C35,'Lists and lookups'!A:A,'Lists and lookups'!B:B,"")=0,"",_xlfn.XLOOKUP(C35,'Lists and lookups'!A:A,'Lists and lookups'!B:B,""))</f>
        <v/>
      </c>
      <c r="E35" s="71"/>
      <c r="F35" s="71"/>
      <c r="G35" s="55" t="str">
        <f t="shared" si="0"/>
        <v/>
      </c>
      <c r="H35" s="81" t="str">
        <f t="shared" si="1"/>
        <v/>
      </c>
    </row>
    <row r="36" spans="2:8">
      <c r="B36" s="71"/>
      <c r="C36" s="71"/>
      <c r="D36" s="56" t="str">
        <f>IF(_xlfn.XLOOKUP(C36,'Lists and lookups'!A:A,'Lists and lookups'!B:B,"")=0,"",_xlfn.XLOOKUP(C36,'Lists and lookups'!A:A,'Lists and lookups'!B:B,""))</f>
        <v/>
      </c>
      <c r="E36" s="71"/>
      <c r="F36" s="71"/>
      <c r="G36" s="55" t="str">
        <f t="shared" si="0"/>
        <v/>
      </c>
      <c r="H36" s="81" t="str">
        <f t="shared" si="1"/>
        <v/>
      </c>
    </row>
    <row r="37" spans="2:8">
      <c r="B37" s="54" t="s">
        <v>106</v>
      </c>
      <c r="C37" s="54"/>
      <c r="D37" s="54"/>
      <c r="E37" s="54"/>
      <c r="F37" s="54"/>
      <c r="G37" s="53">
        <f>SUM(G30:G36)</f>
        <v>9.8039999999999985</v>
      </c>
      <c r="H37" s="81"/>
    </row>
    <row r="38" spans="2:8">
      <c r="H38" s="81"/>
    </row>
    <row r="39" spans="2:8">
      <c r="H39" s="81"/>
    </row>
    <row r="40" spans="2:8" ht="21">
      <c r="B40" s="178" t="s">
        <v>107</v>
      </c>
      <c r="C40" s="178"/>
      <c r="D40" s="178"/>
      <c r="E40" s="178"/>
      <c r="F40" s="178"/>
      <c r="G40" s="178"/>
      <c r="H40" s="81"/>
    </row>
    <row r="41" spans="2:8" ht="28.9" customHeight="1">
      <c r="B41" s="179" t="s">
        <v>108</v>
      </c>
      <c r="C41" s="179"/>
      <c r="D41" s="179"/>
      <c r="E41" s="179"/>
      <c r="F41" s="179"/>
      <c r="G41" s="179"/>
      <c r="H41" s="81"/>
    </row>
    <row r="42" spans="2:8">
      <c r="B42" s="52" t="s">
        <v>109</v>
      </c>
      <c r="C42" s="52" t="s">
        <v>110</v>
      </c>
      <c r="D42" s="52" t="s">
        <v>98</v>
      </c>
      <c r="E42" s="52" t="s">
        <v>111</v>
      </c>
      <c r="F42" s="52" t="s">
        <v>100</v>
      </c>
      <c r="G42" s="51" t="s">
        <v>101</v>
      </c>
      <c r="H42" s="81"/>
    </row>
    <row r="43" spans="2:8">
      <c r="B43" s="71">
        <v>6.2</v>
      </c>
      <c r="C43" s="88" t="s">
        <v>112</v>
      </c>
      <c r="D43" s="50">
        <f>IF(_xlfn.XLOOKUP(C43,'Lists and lookups'!D:D,'Lists and lookups'!E:E,"")=0,"",_xlfn.XLOOKUP(C43,'Lists and lookups'!D:D,'Lists and lookups'!E:E,""))</f>
        <v>4.0613999999999999</v>
      </c>
      <c r="E43" s="71"/>
      <c r="F43" s="71"/>
      <c r="G43" s="49">
        <f>IFERROR(IF(NOT(ISBLANK(E43)),E43*B43,D43*B43),"")</f>
        <v>25.180679999999999</v>
      </c>
      <c r="H43" s="81" t="str">
        <f t="shared" ref="H43:H49" si="2">IF(AND(NOT(ISBLANK(B43)),OR(G43="",G43=0)),"no emission calculated","")</f>
        <v/>
      </c>
    </row>
    <row r="44" spans="2:8">
      <c r="B44" s="71">
        <v>3.6</v>
      </c>
      <c r="C44" s="71" t="s">
        <v>113</v>
      </c>
      <c r="D44" s="50">
        <f>IF(_xlfn.XLOOKUP(C44,'Lists and lookups'!D:D,'Lists and lookups'!E:E,"")=0,"",_xlfn.XLOOKUP(C44,'Lists and lookups'!D:D,'Lists and lookups'!E:E,""))</f>
        <v>0.26300000000000001</v>
      </c>
      <c r="E44" s="71">
        <v>0.20100000000000001</v>
      </c>
      <c r="F44" s="88" t="s">
        <v>114</v>
      </c>
      <c r="G44" s="49">
        <f t="shared" ref="G44:G49" si="3">IFERROR(IF(NOT(ISBLANK(E44)),E44*B44,D44*B44),"")</f>
        <v>0.72360000000000002</v>
      </c>
      <c r="H44" s="81" t="str">
        <f t="shared" si="2"/>
        <v/>
      </c>
    </row>
    <row r="45" spans="2:8">
      <c r="B45" s="71">
        <v>0.8</v>
      </c>
      <c r="C45" s="71" t="s">
        <v>115</v>
      </c>
      <c r="D45" s="50">
        <f>IF(_xlfn.XLOOKUP(C45,'Lists and lookups'!D:D,'Lists and lookups'!E:E,"")=0,"",_xlfn.XLOOKUP(C45,'Lists and lookups'!D:D,'Lists and lookups'!E:E,""))</f>
        <v>6.8005000000000004</v>
      </c>
      <c r="E45" s="71"/>
      <c r="F45" s="71"/>
      <c r="G45" s="49">
        <f t="shared" si="3"/>
        <v>5.4404000000000003</v>
      </c>
      <c r="H45" s="81" t="str">
        <f t="shared" si="2"/>
        <v/>
      </c>
    </row>
    <row r="46" spans="2:8">
      <c r="B46" s="71">
        <v>0.6</v>
      </c>
      <c r="C46" s="71" t="s">
        <v>116</v>
      </c>
      <c r="D46" s="50">
        <f>IF(_xlfn.XLOOKUP(C46,'Lists and lookups'!D:D,'Lists and lookups'!E:E,"")=0,"",_xlfn.XLOOKUP(C46,'Lists and lookups'!D:D,'Lists and lookups'!E:E,""))</f>
        <v>1.1020000000000001</v>
      </c>
      <c r="E46" s="71"/>
      <c r="F46" s="71"/>
      <c r="G46" s="49">
        <f t="shared" si="3"/>
        <v>0.66120000000000001</v>
      </c>
      <c r="H46" s="81" t="str">
        <f t="shared" si="2"/>
        <v/>
      </c>
    </row>
    <row r="47" spans="2:8">
      <c r="B47" s="71">
        <v>0.04</v>
      </c>
      <c r="C47" s="71" t="s">
        <v>117</v>
      </c>
      <c r="D47" s="50">
        <f>IF(_xlfn.XLOOKUP(C47,'Lists and lookups'!D:D,'Lists and lookups'!E:E,"")=0,"",_xlfn.XLOOKUP(C47,'Lists and lookups'!D:D,'Lists and lookups'!E:E,""))</f>
        <v>0.76839999999999997</v>
      </c>
      <c r="E47" s="71"/>
      <c r="F47" s="71"/>
      <c r="G47" s="49">
        <f t="shared" si="3"/>
        <v>3.0735999999999999E-2</v>
      </c>
      <c r="H47" s="81" t="str">
        <f t="shared" si="2"/>
        <v/>
      </c>
    </row>
    <row r="48" spans="2:8">
      <c r="B48" s="71"/>
      <c r="C48" s="71"/>
      <c r="D48" s="50" t="str">
        <f>IF(_xlfn.XLOOKUP(C48,'Lists and lookups'!D:D,'Lists and lookups'!E:E,"")=0,"",_xlfn.XLOOKUP(C48,'Lists and lookups'!D:D,'Lists and lookups'!E:E,""))</f>
        <v/>
      </c>
      <c r="E48" s="71"/>
      <c r="F48" s="71"/>
      <c r="G48" s="49" t="str">
        <f t="shared" si="3"/>
        <v/>
      </c>
      <c r="H48" s="81" t="str">
        <f t="shared" si="2"/>
        <v/>
      </c>
    </row>
    <row r="49" spans="2:8">
      <c r="B49" s="71"/>
      <c r="C49" s="71"/>
      <c r="D49" s="50" t="str">
        <f>IF(_xlfn.XLOOKUP(C49,'Lists and lookups'!D:D,'Lists and lookups'!E:E,"")=0,"",_xlfn.XLOOKUP(C49,'Lists and lookups'!D:D,'Lists and lookups'!E:E,""))</f>
        <v/>
      </c>
      <c r="E49" s="71"/>
      <c r="F49" s="71"/>
      <c r="G49" s="49" t="str">
        <f t="shared" si="3"/>
        <v/>
      </c>
      <c r="H49" s="81" t="str">
        <f t="shared" si="2"/>
        <v/>
      </c>
    </row>
    <row r="50" spans="2:8">
      <c r="B50" s="48" t="s">
        <v>106</v>
      </c>
      <c r="C50" s="48"/>
      <c r="D50" s="48"/>
      <c r="E50" s="48"/>
      <c r="F50" s="48"/>
      <c r="G50" s="47">
        <f>SUM(G43:G49)</f>
        <v>32.036615999999995</v>
      </c>
      <c r="H50" s="81"/>
    </row>
    <row r="51" spans="2:8" ht="18.75">
      <c r="B51" s="46" t="str">
        <f>IF(C17/SUM(B43:B49)&lt;=0.99,"The filled-in mass is "&amp;ROUND(SUM(B43:B49)-C17,2)&amp;" kg more than totall mass (see cell C16).",IF(C17/SUM(B43:B49)&gt;=1.01,ROUND(C17-SUM(B43:B49),2)&amp;" kg less than total mass (see cell C16).",""))</f>
        <v/>
      </c>
      <c r="H51" s="81"/>
    </row>
    <row r="52" spans="2:8">
      <c r="H52" s="81"/>
    </row>
    <row r="53" spans="2:8" ht="21">
      <c r="B53" s="180" t="s">
        <v>118</v>
      </c>
      <c r="C53" s="180"/>
      <c r="D53" s="180"/>
      <c r="E53" s="180"/>
      <c r="F53" s="180"/>
      <c r="G53" s="180"/>
      <c r="H53" s="81"/>
    </row>
    <row r="54" spans="2:8" ht="43.15" customHeight="1">
      <c r="B54" s="182" t="s">
        <v>119</v>
      </c>
      <c r="C54" s="182"/>
      <c r="D54" s="182"/>
      <c r="E54" s="182"/>
      <c r="F54" s="182"/>
      <c r="G54" s="182"/>
      <c r="H54" s="81"/>
    </row>
    <row r="55" spans="2:8">
      <c r="B55" s="45" t="s">
        <v>120</v>
      </c>
      <c r="C55" s="45" t="s">
        <v>121</v>
      </c>
      <c r="D55" s="45" t="s">
        <v>122</v>
      </c>
      <c r="E55" s="45" t="s">
        <v>123</v>
      </c>
      <c r="F55" s="45" t="s">
        <v>100</v>
      </c>
      <c r="G55" s="44" t="s">
        <v>101</v>
      </c>
      <c r="H55" s="81"/>
    </row>
    <row r="56" spans="2:8">
      <c r="B56" s="71">
        <v>250</v>
      </c>
      <c r="C56" s="71" t="s">
        <v>124</v>
      </c>
      <c r="D56" s="43">
        <f>IF(_xlfn.XLOOKUP(C56,'Lists and lookups'!G:G,'Lists and lookups'!H:H,"")=0,"",_xlfn.XLOOKUP(C56,'Lists and lookups'!G:G,'Lists and lookups'!H:H,""))</f>
        <v>1.3260000000000001</v>
      </c>
      <c r="E56" s="71"/>
      <c r="F56" s="71"/>
      <c r="G56" s="42">
        <f t="shared" ref="G56:G62" si="4">IFERROR(IF(NOT(ISBLANK(E56)),$C$17/1000*E56*B56,$C$17/1000*D56*B56),"")</f>
        <v>3.7459500000000006</v>
      </c>
      <c r="H56" s="81" t="str">
        <f t="shared" ref="H56:H62" si="5">IF(AND(NOT(ISBLANK(B56)),OR(G56="",G56=0)),"no emission calculated","")</f>
        <v/>
      </c>
    </row>
    <row r="57" spans="2:8">
      <c r="B57" s="71">
        <v>300</v>
      </c>
      <c r="C57" s="71" t="s">
        <v>125</v>
      </c>
      <c r="D57" s="43">
        <f>IF(_xlfn.XLOOKUP(C57,'Lists and lookups'!G:G,'Lists and lookups'!H:H,"")=0,"",_xlfn.XLOOKUP(C57,'Lists and lookups'!G:G,'Lists and lookups'!H:H,""))</f>
        <v>0.36299999999999999</v>
      </c>
      <c r="E57" s="71"/>
      <c r="F57" s="71"/>
      <c r="G57" s="42">
        <f t="shared" si="4"/>
        <v>1.2305700000000002</v>
      </c>
      <c r="H57" s="81" t="str">
        <f t="shared" si="5"/>
        <v/>
      </c>
    </row>
    <row r="58" spans="2:8">
      <c r="B58" s="71"/>
      <c r="C58" s="71"/>
      <c r="D58" s="43" t="str">
        <f>IF(_xlfn.XLOOKUP(C58,'Lists and lookups'!G:G,'Lists and lookups'!H:H,"")=0,"",_xlfn.XLOOKUP(C58,'Lists and lookups'!G:G,'Lists and lookups'!H:H,""))</f>
        <v/>
      </c>
      <c r="E58" s="71"/>
      <c r="F58" s="71"/>
      <c r="G58" s="42" t="str">
        <f t="shared" si="4"/>
        <v/>
      </c>
      <c r="H58" s="81" t="str">
        <f t="shared" si="5"/>
        <v/>
      </c>
    </row>
    <row r="59" spans="2:8">
      <c r="B59" s="71"/>
      <c r="C59" s="71"/>
      <c r="D59" s="43" t="str">
        <f>IF(_xlfn.XLOOKUP(C59,'Lists and lookups'!G:G,'Lists and lookups'!H:H,"")=0,"",_xlfn.XLOOKUP(C59,'Lists and lookups'!G:G,'Lists and lookups'!H:H,""))</f>
        <v/>
      </c>
      <c r="E59" s="71"/>
      <c r="F59" s="71"/>
      <c r="G59" s="42" t="str">
        <f t="shared" si="4"/>
        <v/>
      </c>
      <c r="H59" s="81" t="str">
        <f t="shared" si="5"/>
        <v/>
      </c>
    </row>
    <row r="60" spans="2:8">
      <c r="B60" s="71"/>
      <c r="C60" s="71"/>
      <c r="D60" s="43" t="str">
        <f>IF(_xlfn.XLOOKUP(C60,'Lists and lookups'!G:G,'Lists and lookups'!H:H,"")=0,"",_xlfn.XLOOKUP(C60,'Lists and lookups'!G:G,'Lists and lookups'!H:H,""))</f>
        <v/>
      </c>
      <c r="E60" s="71"/>
      <c r="F60" s="71"/>
      <c r="G60" s="42" t="str">
        <f t="shared" si="4"/>
        <v/>
      </c>
      <c r="H60" s="81" t="str">
        <f t="shared" si="5"/>
        <v/>
      </c>
    </row>
    <row r="61" spans="2:8">
      <c r="B61" s="71"/>
      <c r="C61" s="71"/>
      <c r="D61" s="43" t="str">
        <f>IF(_xlfn.XLOOKUP(C61,'Lists and lookups'!G:G,'Lists and lookups'!H:H,"")=0,"",_xlfn.XLOOKUP(C61,'Lists and lookups'!G:G,'Lists and lookups'!H:H,""))</f>
        <v/>
      </c>
      <c r="E61" s="71"/>
      <c r="F61" s="71"/>
      <c r="G61" s="42" t="str">
        <f t="shared" si="4"/>
        <v/>
      </c>
      <c r="H61" s="81" t="str">
        <f t="shared" si="5"/>
        <v/>
      </c>
    </row>
    <row r="62" spans="2:8">
      <c r="B62" s="71"/>
      <c r="C62" s="71"/>
      <c r="D62" s="43" t="str">
        <f>IF(_xlfn.XLOOKUP(C62,'Lists and lookups'!G:G,'Lists and lookups'!H:H,"")=0,"",_xlfn.XLOOKUP(C62,'Lists and lookups'!G:G,'Lists and lookups'!H:H,""))</f>
        <v/>
      </c>
      <c r="E62" s="71"/>
      <c r="F62" s="71"/>
      <c r="G62" s="42" t="str">
        <f t="shared" si="4"/>
        <v/>
      </c>
      <c r="H62" s="81" t="str">
        <f t="shared" si="5"/>
        <v/>
      </c>
    </row>
    <row r="63" spans="2:8">
      <c r="B63" s="41" t="s">
        <v>106</v>
      </c>
      <c r="C63" s="41"/>
      <c r="D63" s="41"/>
      <c r="E63" s="41"/>
      <c r="F63" s="41"/>
      <c r="G63" s="40">
        <f>SUM(G56:G62)</f>
        <v>4.9765200000000007</v>
      </c>
      <c r="H63" s="81"/>
    </row>
    <row r="64" spans="2:8">
      <c r="H64" s="81"/>
    </row>
    <row r="65" spans="2:8">
      <c r="H65" s="81"/>
    </row>
    <row r="66" spans="2:8" ht="21">
      <c r="B66" s="183" t="s">
        <v>126</v>
      </c>
      <c r="C66" s="183"/>
      <c r="D66" s="183"/>
      <c r="E66" s="183"/>
      <c r="F66" s="183"/>
      <c r="G66" s="183"/>
      <c r="H66" s="81"/>
    </row>
    <row r="67" spans="2:8" ht="28.9" customHeight="1">
      <c r="B67" s="184" t="s">
        <v>127</v>
      </c>
      <c r="C67" s="184"/>
      <c r="D67" s="184"/>
      <c r="E67" s="184"/>
      <c r="F67" s="184"/>
      <c r="G67" s="184"/>
      <c r="H67" s="81"/>
    </row>
    <row r="68" spans="2:8">
      <c r="B68" s="39" t="s">
        <v>109</v>
      </c>
      <c r="C68" s="39" t="s">
        <v>128</v>
      </c>
      <c r="D68" s="39" t="s">
        <v>129</v>
      </c>
      <c r="E68" s="39" t="s">
        <v>111</v>
      </c>
      <c r="F68" s="39" t="s">
        <v>100</v>
      </c>
      <c r="G68" s="38" t="s">
        <v>101</v>
      </c>
      <c r="H68" s="81"/>
    </row>
    <row r="69" spans="2:8">
      <c r="B69" s="88">
        <v>0.6</v>
      </c>
      <c r="C69" s="88" t="s">
        <v>130</v>
      </c>
      <c r="D69" s="37">
        <f>IF(_xlfn.XLOOKUP(C69,'Lists and lookups'!J:J,'Lists and lookups'!K:K,"")=0,"",_xlfn.XLOOKUP(C69,'Lists and lookups'!J:J,'Lists and lookups'!K:K,""))</f>
        <v>2.69</v>
      </c>
      <c r="E69" s="88"/>
      <c r="F69" s="71"/>
      <c r="G69" s="36">
        <f t="shared" ref="G69:G75" si="6">IFERROR(IF(NOT(ISBLANK(E69)),E69*B69,D69*B69),"")</f>
        <v>1.6139999999999999</v>
      </c>
      <c r="H69" s="81" t="str">
        <f>IF(AND(NOT(ISBLANK(B69)),G69=""),"no emission calculated","")</f>
        <v/>
      </c>
    </row>
    <row r="70" spans="2:8">
      <c r="B70" s="71"/>
      <c r="C70" s="88"/>
      <c r="D70" s="37" t="str">
        <f>IF(_xlfn.XLOOKUP(C70,'Lists and lookups'!J:J,'Lists and lookups'!K:K,"")=0,"",_xlfn.XLOOKUP(C70,'Lists and lookups'!J:J,'Lists and lookups'!K:K,""))</f>
        <v/>
      </c>
      <c r="E70" s="88"/>
      <c r="F70" s="71"/>
      <c r="G70" s="36" t="str">
        <f t="shared" si="6"/>
        <v/>
      </c>
      <c r="H70" s="81" t="str">
        <f t="shared" ref="H70:H75" si="7">IF(AND(NOT(ISBLANK(B70)),G70=""),"no emission calculated","")</f>
        <v/>
      </c>
    </row>
    <row r="71" spans="2:8">
      <c r="B71" s="71"/>
      <c r="C71" s="71"/>
      <c r="D71" s="37" t="str">
        <f>IF(_xlfn.XLOOKUP(C71,'Lists and lookups'!J:J,'Lists and lookups'!K:K,"")=0,"",_xlfn.XLOOKUP(C71,'Lists and lookups'!J:J,'Lists and lookups'!K:K,""))</f>
        <v/>
      </c>
      <c r="E71" s="71"/>
      <c r="F71" s="71"/>
      <c r="G71" s="36" t="str">
        <f t="shared" si="6"/>
        <v/>
      </c>
      <c r="H71" s="81" t="str">
        <f t="shared" si="7"/>
        <v/>
      </c>
    </row>
    <row r="72" spans="2:8">
      <c r="B72" s="71"/>
      <c r="C72" s="71"/>
      <c r="D72" s="37" t="str">
        <f>IF(_xlfn.XLOOKUP(C72,'Lists and lookups'!J:J,'Lists and lookups'!K:K,"")=0,"",_xlfn.XLOOKUP(C72,'Lists and lookups'!J:J,'Lists and lookups'!K:K,""))</f>
        <v/>
      </c>
      <c r="E72" s="71"/>
      <c r="F72" s="71"/>
      <c r="G72" s="36" t="str">
        <f t="shared" si="6"/>
        <v/>
      </c>
      <c r="H72" s="81" t="str">
        <f t="shared" si="7"/>
        <v/>
      </c>
    </row>
    <row r="73" spans="2:8">
      <c r="B73" s="71"/>
      <c r="C73" s="71"/>
      <c r="D73" s="37" t="str">
        <f>IF(_xlfn.XLOOKUP(C73,'Lists and lookups'!J:J,'Lists and lookups'!K:K,"")=0,"",_xlfn.XLOOKUP(C73,'Lists and lookups'!J:J,'Lists and lookups'!K:K,""))</f>
        <v/>
      </c>
      <c r="E73" s="71"/>
      <c r="F73" s="71"/>
      <c r="G73" s="36" t="str">
        <f t="shared" si="6"/>
        <v/>
      </c>
      <c r="H73" s="81" t="str">
        <f t="shared" si="7"/>
        <v/>
      </c>
    </row>
    <row r="74" spans="2:8">
      <c r="B74" s="71"/>
      <c r="C74" s="71"/>
      <c r="D74" s="37" t="str">
        <f>IF(_xlfn.XLOOKUP(C74,'Lists and lookups'!J:J,'Lists and lookups'!K:K,"")=0,"",_xlfn.XLOOKUP(C74,'Lists and lookups'!J:J,'Lists and lookups'!K:K,""))</f>
        <v/>
      </c>
      <c r="E74" s="71"/>
      <c r="F74" s="71"/>
      <c r="G74" s="36" t="str">
        <f t="shared" si="6"/>
        <v/>
      </c>
      <c r="H74" s="81" t="str">
        <f t="shared" si="7"/>
        <v/>
      </c>
    </row>
    <row r="75" spans="2:8">
      <c r="B75" s="71"/>
      <c r="C75" s="71"/>
      <c r="D75" s="37" t="str">
        <f>IF(_xlfn.XLOOKUP(C75,'Lists and lookups'!J:J,'Lists and lookups'!K:K,"")=0,"",_xlfn.XLOOKUP(C75,'Lists and lookups'!J:J,'Lists and lookups'!K:K,""))</f>
        <v/>
      </c>
      <c r="E75" s="71"/>
      <c r="F75" s="71"/>
      <c r="G75" s="36" t="str">
        <f t="shared" si="6"/>
        <v/>
      </c>
      <c r="H75" s="81" t="str">
        <f t="shared" si="7"/>
        <v/>
      </c>
    </row>
    <row r="76" spans="2:8">
      <c r="B76" s="35" t="s">
        <v>106</v>
      </c>
      <c r="C76" s="35"/>
      <c r="D76" s="35"/>
      <c r="E76" s="35"/>
      <c r="F76" s="35"/>
      <c r="G76" s="34">
        <f>SUM(G69:G75)</f>
        <v>1.6139999999999999</v>
      </c>
      <c r="H76" s="81"/>
    </row>
    <row r="77" spans="2:8">
      <c r="H77" s="81"/>
    </row>
    <row r="78" spans="2:8">
      <c r="H78" s="81"/>
    </row>
    <row r="79" spans="2:8" ht="21">
      <c r="B79" s="185" t="s">
        <v>131</v>
      </c>
      <c r="C79" s="185"/>
      <c r="D79" s="185"/>
      <c r="E79" s="185"/>
      <c r="F79" s="185"/>
      <c r="G79" s="185"/>
      <c r="H79" s="81"/>
    </row>
    <row r="80" spans="2:8">
      <c r="B80" s="186" t="s">
        <v>132</v>
      </c>
      <c r="C80" s="186"/>
      <c r="D80" s="186"/>
      <c r="E80" s="186"/>
      <c r="F80" s="186"/>
      <c r="G80" s="186"/>
      <c r="H80" s="81"/>
    </row>
    <row r="81" spans="2:8">
      <c r="B81" s="33" t="s">
        <v>96</v>
      </c>
      <c r="C81" s="33" t="s">
        <v>133</v>
      </c>
      <c r="D81" s="33" t="s">
        <v>134</v>
      </c>
      <c r="E81" s="33" t="s">
        <v>135</v>
      </c>
      <c r="F81" s="33"/>
      <c r="G81" s="32" t="s">
        <v>101</v>
      </c>
      <c r="H81" s="81"/>
    </row>
    <row r="82" spans="2:8">
      <c r="B82" s="71">
        <v>5</v>
      </c>
      <c r="C82" s="71"/>
      <c r="D82" s="72"/>
      <c r="E82" s="71"/>
      <c r="F82" s="31"/>
      <c r="G82" s="30">
        <f t="shared" ref="G82:G88" si="8">IFERROR(IF(NOT(ISBLANK(E82)),E82*B82,D82*B82),"")</f>
        <v>0</v>
      </c>
      <c r="H82" s="81" t="str">
        <f t="shared" ref="H82:H88" si="9">IF(AND(NOT(ISBLANK(B82)),OR(G82="",G82=0)),"no emission calculated","")</f>
        <v>no emission calculated</v>
      </c>
    </row>
    <row r="83" spans="2:8">
      <c r="B83" s="71"/>
      <c r="C83" s="71"/>
      <c r="D83" s="72"/>
      <c r="E83" s="71"/>
      <c r="F83" s="31"/>
      <c r="G83" s="30">
        <f t="shared" si="8"/>
        <v>0</v>
      </c>
      <c r="H83" s="81" t="str">
        <f t="shared" si="9"/>
        <v/>
      </c>
    </row>
    <row r="84" spans="2:8">
      <c r="B84" s="71"/>
      <c r="C84" s="71"/>
      <c r="D84" s="72"/>
      <c r="E84" s="71"/>
      <c r="F84" s="31"/>
      <c r="G84" s="30">
        <f t="shared" si="8"/>
        <v>0</v>
      </c>
      <c r="H84" s="81" t="str">
        <f t="shared" si="9"/>
        <v/>
      </c>
    </row>
    <row r="85" spans="2:8">
      <c r="B85" s="71"/>
      <c r="C85" s="71"/>
      <c r="D85" s="72"/>
      <c r="E85" s="71"/>
      <c r="F85" s="31"/>
      <c r="G85" s="30">
        <f t="shared" si="8"/>
        <v>0</v>
      </c>
      <c r="H85" s="81" t="str">
        <f t="shared" si="9"/>
        <v/>
      </c>
    </row>
    <row r="86" spans="2:8">
      <c r="B86" s="71"/>
      <c r="C86" s="71"/>
      <c r="D86" s="72"/>
      <c r="E86" s="71"/>
      <c r="F86" s="31"/>
      <c r="G86" s="30">
        <f t="shared" si="8"/>
        <v>0</v>
      </c>
      <c r="H86" s="81" t="str">
        <f t="shared" si="9"/>
        <v/>
      </c>
    </row>
    <row r="87" spans="2:8">
      <c r="B87" s="71"/>
      <c r="C87" s="71"/>
      <c r="D87" s="72"/>
      <c r="E87" s="71"/>
      <c r="F87" s="31"/>
      <c r="G87" s="30">
        <f t="shared" si="8"/>
        <v>0</v>
      </c>
      <c r="H87" s="81" t="str">
        <f t="shared" si="9"/>
        <v/>
      </c>
    </row>
    <row r="88" spans="2:8">
      <c r="B88" s="71"/>
      <c r="C88" s="71"/>
      <c r="D88" s="72"/>
      <c r="E88" s="71"/>
      <c r="F88" s="31"/>
      <c r="G88" s="30">
        <f t="shared" si="8"/>
        <v>0</v>
      </c>
      <c r="H88" s="81" t="str">
        <f t="shared" si="9"/>
        <v/>
      </c>
    </row>
    <row r="89" spans="2:8">
      <c r="B89" s="29" t="s">
        <v>106</v>
      </c>
      <c r="C89" s="29"/>
      <c r="D89" s="29"/>
      <c r="E89" s="29"/>
      <c r="F89" s="29"/>
      <c r="G89" s="28">
        <f>SUM(G82:G88)</f>
        <v>0</v>
      </c>
      <c r="H89" s="81"/>
    </row>
  </sheetData>
  <sheetProtection sheet="1" objects="1" scenarios="1"/>
  <mergeCells count="11">
    <mergeCell ref="B54:G54"/>
    <mergeCell ref="B66:G66"/>
    <mergeCell ref="B67:G67"/>
    <mergeCell ref="B79:G79"/>
    <mergeCell ref="B80:G80"/>
    <mergeCell ref="B2:G13"/>
    <mergeCell ref="B27:G27"/>
    <mergeCell ref="B40:G40"/>
    <mergeCell ref="B41:G41"/>
    <mergeCell ref="B53:G53"/>
    <mergeCell ref="B28:G28"/>
  </mergeCells>
  <conditionalFormatting sqref="C82:E88">
    <cfRule type="expression" dxfId="9" priority="1">
      <formula>ISBLANK($B82)</formula>
    </cfRule>
  </conditionalFormatting>
  <conditionalFormatting sqref="E30:E36">
    <cfRule type="expression" dxfId="8" priority="9">
      <formula>ISBLANK($C30)</formula>
    </cfRule>
  </conditionalFormatting>
  <conditionalFormatting sqref="E43:E49">
    <cfRule type="expression" dxfId="7" priority="7">
      <formula>ISBLANK($C43)</formula>
    </cfRule>
  </conditionalFormatting>
  <conditionalFormatting sqref="E56:E62">
    <cfRule type="expression" dxfId="6" priority="5">
      <formula>ISBLANK($C56)</formula>
    </cfRule>
  </conditionalFormatting>
  <conditionalFormatting sqref="E69:E75">
    <cfRule type="expression" dxfId="5" priority="3">
      <formula>ISBLANK($C69)</formula>
    </cfRule>
  </conditionalFormatting>
  <conditionalFormatting sqref="F30:F36">
    <cfRule type="expression" dxfId="4" priority="8">
      <formula>ISBLANK(E30)</formula>
    </cfRule>
  </conditionalFormatting>
  <conditionalFormatting sqref="F43:F49">
    <cfRule type="expression" dxfId="3" priority="6">
      <formula>ISBLANK(E43)</formula>
    </cfRule>
  </conditionalFormatting>
  <conditionalFormatting sqref="F56:F62">
    <cfRule type="expression" dxfId="2" priority="4">
      <formula>ISBLANK(E56)</formula>
    </cfRule>
  </conditionalFormatting>
  <conditionalFormatting sqref="F69:F75">
    <cfRule type="expression" dxfId="1" priority="2">
      <formula>ISBLANK(E69)</formula>
    </cfRule>
  </conditionalFormatting>
  <hyperlinks>
    <hyperlink ref="B14" r:id="rId1" display="Please find the method description in Appendix D of the " xr:uid="{1071C294-036D-44A1-AE7B-B66990F3BAB0}"/>
  </hyperlinks>
  <pageMargins left="0.7" right="0.7" top="0.75" bottom="0.75" header="0.3" footer="0.3"/>
  <pageSetup paperSize="9" orientation="portrait" horizontalDpi="1200" verticalDpi="1200" r:id="rId2"/>
  <headerFooter>
    <oddHeader>&amp;L&amp;"Calibri"&amp;10&amp;K999999 NS Intern&amp;1#_x000D_</oddHeader>
    <oddFooter>&amp;L_x000D_&amp;1#&amp;"Calibri"&amp;10&amp;K999999 NS Intern</oddFooter>
  </headerFooter>
  <extLst>
    <ext xmlns:x14="http://schemas.microsoft.com/office/spreadsheetml/2009/9/main" uri="{CCE6A557-97BC-4b89-ADB6-D9C93CAAB3DF}">
      <x14:dataValidations xmlns:xm="http://schemas.microsoft.com/office/excel/2006/main" count="4">
        <x14:dataValidation type="list" allowBlank="1" showInputMessage="1" xr:uid="{CB9B5753-B3D2-4F04-8C43-28C06ED651A1}">
          <x14:formula1>
            <xm:f>'Lists and lookups'!$A$3:$A$1048576</xm:f>
          </x14:formula1>
          <xm:sqref>C30:C36</xm:sqref>
        </x14:dataValidation>
        <x14:dataValidation type="list" allowBlank="1" showInputMessage="1" xr:uid="{3C042F7F-B98C-41A2-9019-48B6CDE32F87}">
          <x14:formula1>
            <xm:f>'Lists and lookups'!$J$3:$J$1048576</xm:f>
          </x14:formula1>
          <xm:sqref>C69:C75</xm:sqref>
        </x14:dataValidation>
        <x14:dataValidation type="list" allowBlank="1" showInputMessage="1" xr:uid="{1E0EE2B6-6EBB-4EF6-ACA0-AD06CD6A1A27}">
          <x14:formula1>
            <xm:f>'Lists and lookups'!$G$3:$G$1048576</xm:f>
          </x14:formula1>
          <xm:sqref>C56:C62</xm:sqref>
        </x14:dataValidation>
        <x14:dataValidation type="list" allowBlank="1" showInputMessage="1" xr:uid="{E71F436F-1E31-4DC8-935B-03591E02FBA3}">
          <x14:formula1>
            <xm:f>'Lists and lookups'!$D$3:$D$1048576</xm:f>
          </x14:formula1>
          <xm:sqref>C43:C49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38266-A34C-4738-A4C2-3DFFE8622DD6}">
  <dimension ref="A2:D26"/>
  <sheetViews>
    <sheetView showFormulas="1" workbookViewId="0"/>
  </sheetViews>
  <sheetFormatPr defaultRowHeight="14.25"/>
  <cols>
    <col min="1" max="1" width="9.5" bestFit="1" customWidth="1"/>
    <col min="2" max="2" width="7.75" bestFit="1" customWidth="1"/>
    <col min="3" max="3" width="8.75" style="16" bestFit="1" customWidth="1"/>
    <col min="4" max="4" width="15.25" customWidth="1"/>
  </cols>
  <sheetData>
    <row r="2" spans="1:4" ht="29.65" customHeight="1">
      <c r="A2" s="187" t="s">
        <v>136</v>
      </c>
      <c r="B2" s="187"/>
      <c r="C2" s="187"/>
      <c r="D2" s="187"/>
    </row>
    <row r="4" spans="1:4" ht="15">
      <c r="A4" s="2" t="s">
        <v>137</v>
      </c>
      <c r="B4" s="2" t="s">
        <v>138</v>
      </c>
      <c r="C4" s="17" t="s">
        <v>139</v>
      </c>
      <c r="D4" s="2" t="s">
        <v>140</v>
      </c>
    </row>
    <row r="5" spans="1:4">
      <c r="A5" s="3" t="s">
        <v>141</v>
      </c>
      <c r="B5" s="3" t="s">
        <v>142</v>
      </c>
      <c r="C5" s="18">
        <v>1060</v>
      </c>
      <c r="D5" s="15" t="s">
        <v>143</v>
      </c>
    </row>
    <row r="6" spans="1:4">
      <c r="A6" s="3" t="s">
        <v>144</v>
      </c>
      <c r="B6" s="3" t="s">
        <v>145</v>
      </c>
      <c r="C6" s="18">
        <v>2702</v>
      </c>
      <c r="D6" s="15" t="s">
        <v>146</v>
      </c>
    </row>
    <row r="7" spans="1:4">
      <c r="A7" s="3" t="s">
        <v>147</v>
      </c>
      <c r="B7" s="3" t="s">
        <v>148</v>
      </c>
      <c r="C7" s="19">
        <v>2400</v>
      </c>
      <c r="D7" s="15" t="s">
        <v>143</v>
      </c>
    </row>
    <row r="8" spans="1:4">
      <c r="A8" s="3" t="s">
        <v>149</v>
      </c>
      <c r="B8" s="3" t="s">
        <v>145</v>
      </c>
      <c r="C8" s="18">
        <v>7200</v>
      </c>
      <c r="D8" s="15" t="s">
        <v>143</v>
      </c>
    </row>
    <row r="9" spans="1:4">
      <c r="A9" s="3" t="s">
        <v>150</v>
      </c>
      <c r="B9" s="3" t="s">
        <v>151</v>
      </c>
      <c r="C9" s="19">
        <v>2500</v>
      </c>
      <c r="D9" s="15" t="s">
        <v>143</v>
      </c>
    </row>
    <row r="10" spans="1:4">
      <c r="A10" s="3" t="s">
        <v>152</v>
      </c>
      <c r="B10" s="3" t="s">
        <v>142</v>
      </c>
      <c r="C10" s="18">
        <v>960</v>
      </c>
      <c r="D10" s="15" t="s">
        <v>143</v>
      </c>
    </row>
    <row r="11" spans="1:4">
      <c r="A11" s="3" t="s">
        <v>153</v>
      </c>
      <c r="B11" s="3" t="s">
        <v>154</v>
      </c>
      <c r="C11" s="19" t="s">
        <v>155</v>
      </c>
      <c r="D11" s="15" t="s">
        <v>156</v>
      </c>
    </row>
    <row r="12" spans="1:4">
      <c r="A12" s="3" t="s">
        <v>157</v>
      </c>
      <c r="B12" s="3" t="s">
        <v>148</v>
      </c>
      <c r="C12" s="18">
        <v>1430</v>
      </c>
      <c r="D12" s="15" t="s">
        <v>143</v>
      </c>
    </row>
    <row r="13" spans="1:4">
      <c r="A13" s="3" t="s">
        <v>158</v>
      </c>
      <c r="B13" s="3" t="s">
        <v>145</v>
      </c>
      <c r="C13" s="18">
        <v>8960</v>
      </c>
      <c r="D13" s="15" t="s">
        <v>159</v>
      </c>
    </row>
    <row r="14" spans="1:4">
      <c r="A14" s="3" t="s">
        <v>160</v>
      </c>
      <c r="B14" s="3" t="s">
        <v>154</v>
      </c>
      <c r="C14" s="18">
        <v>200</v>
      </c>
      <c r="D14" s="15" t="s">
        <v>143</v>
      </c>
    </row>
    <row r="15" spans="1:4">
      <c r="A15" s="3" t="s">
        <v>161</v>
      </c>
      <c r="B15" s="3" t="s">
        <v>142</v>
      </c>
      <c r="C15" s="18">
        <v>940</v>
      </c>
      <c r="D15" s="15" t="s">
        <v>143</v>
      </c>
    </row>
    <row r="16" spans="1:4">
      <c r="A16" s="3" t="s">
        <v>162</v>
      </c>
      <c r="B16" s="3" t="s">
        <v>145</v>
      </c>
      <c r="C16" s="18">
        <v>11340</v>
      </c>
      <c r="D16" s="15" t="s">
        <v>163</v>
      </c>
    </row>
    <row r="17" spans="1:4">
      <c r="A17" s="3" t="s">
        <v>164</v>
      </c>
      <c r="B17" s="3" t="s">
        <v>145</v>
      </c>
      <c r="C17" s="18">
        <v>1738</v>
      </c>
      <c r="D17" s="15" t="s">
        <v>165</v>
      </c>
    </row>
    <row r="18" spans="1:4">
      <c r="A18" s="3" t="s">
        <v>166</v>
      </c>
      <c r="B18" s="3" t="s">
        <v>145</v>
      </c>
      <c r="C18" s="18">
        <v>8400</v>
      </c>
      <c r="D18" s="15" t="s">
        <v>143</v>
      </c>
    </row>
    <row r="19" spans="1:4">
      <c r="A19" s="3" t="s">
        <v>167</v>
      </c>
      <c r="B19" s="3" t="s">
        <v>142</v>
      </c>
      <c r="C19" s="18">
        <v>1200</v>
      </c>
      <c r="D19" s="15" t="s">
        <v>143</v>
      </c>
    </row>
    <row r="20" spans="1:4">
      <c r="A20" s="3" t="s">
        <v>168</v>
      </c>
      <c r="B20" s="3" t="s">
        <v>142</v>
      </c>
      <c r="C20" s="18">
        <v>1270</v>
      </c>
      <c r="D20" s="15" t="s">
        <v>143</v>
      </c>
    </row>
    <row r="21" spans="1:4">
      <c r="A21" s="3" t="s">
        <v>169</v>
      </c>
      <c r="B21" s="3" t="s">
        <v>142</v>
      </c>
      <c r="C21" s="18">
        <v>910</v>
      </c>
      <c r="D21" s="15" t="s">
        <v>143</v>
      </c>
    </row>
    <row r="22" spans="1:4">
      <c r="A22" s="3" t="s">
        <v>170</v>
      </c>
      <c r="B22" s="3" t="s">
        <v>142</v>
      </c>
      <c r="C22" s="18">
        <v>1060</v>
      </c>
      <c r="D22" s="15" t="s">
        <v>143</v>
      </c>
    </row>
    <row r="23" spans="1:4">
      <c r="A23" s="3" t="s">
        <v>171</v>
      </c>
      <c r="B23" s="3" t="s">
        <v>142</v>
      </c>
      <c r="C23" s="18">
        <v>1450</v>
      </c>
      <c r="D23" s="15" t="s">
        <v>143</v>
      </c>
    </row>
    <row r="24" spans="1:4">
      <c r="A24" s="3" t="s">
        <v>172</v>
      </c>
      <c r="B24" s="3" t="s">
        <v>145</v>
      </c>
      <c r="C24" s="19" t="s">
        <v>173</v>
      </c>
      <c r="D24" s="15" t="s">
        <v>174</v>
      </c>
    </row>
    <row r="25" spans="1:4">
      <c r="A25" s="3" t="s">
        <v>175</v>
      </c>
      <c r="B25" s="3" t="s">
        <v>145</v>
      </c>
      <c r="C25" s="19" t="s">
        <v>176</v>
      </c>
      <c r="D25" s="15" t="s">
        <v>177</v>
      </c>
    </row>
    <row r="26" spans="1:4">
      <c r="A26" s="3" t="s">
        <v>178</v>
      </c>
      <c r="B26" s="3" t="s">
        <v>145</v>
      </c>
      <c r="C26" s="18">
        <v>7000</v>
      </c>
      <c r="D26" s="15" t="s">
        <v>143</v>
      </c>
    </row>
  </sheetData>
  <sheetProtection sheet="1" objects="1" scenarios="1"/>
  <autoFilter ref="A4:D4" xr:uid="{EB138266-A34C-4738-A4C2-3DFFE8622DD6}">
    <sortState xmlns:xlrd2="http://schemas.microsoft.com/office/spreadsheetml/2017/richdata2" ref="A5:D27">
      <sortCondition ref="A4"/>
    </sortState>
  </autoFilter>
  <mergeCells count="1">
    <mergeCell ref="A2:D2"/>
  </mergeCells>
  <hyperlinks>
    <hyperlink ref="D6" r:id="rId1" display="https://nl.wikipedia.org/wiki/Aluminium" xr:uid="{8E7177CE-B648-4CC0-950A-35DCD3DCF47C}"/>
    <hyperlink ref="D25" r:id="rId2" display="https://en.wikipedia.org/wiki/Steel" xr:uid="{D66D4861-56D9-4693-AD56-0605DC18654F}"/>
    <hyperlink ref="D24" r:id="rId3" location="Properties" xr:uid="{BF227BB2-AD48-429A-BE66-AEFE7C3948A6}"/>
    <hyperlink ref="D8" r:id="rId4" display="https://nl.wikipedia.org/wiki/Lijst_van_dichtheden_van_vaste_stoffen" xr:uid="{E466FB21-8367-48C9-A51B-05B2CEF559F4}"/>
    <hyperlink ref="D26" r:id="rId5" display="https://nl.wikipedia.org/wiki/Lijst_van_dichtheden_van_vaste_stoffen" xr:uid="{8E92EE7F-E0CB-47D4-8E03-07C5C0FB76D6}"/>
    <hyperlink ref="D18" r:id="rId6" display="https://nl.wikipedia.org/wiki/Lijst_van_dichtheden_van_vaste_stoffen" xr:uid="{71429557-C49F-49E6-BC01-60AB7866B735}"/>
    <hyperlink ref="D13" r:id="rId7" display="https://nl.wikipedia.org/wiki/Koper_(element)" xr:uid="{3439C61A-75FB-4BF7-AC3A-462863ADB782}"/>
    <hyperlink ref="D16" r:id="rId8" display="https://nl.wikipedia.org/wiki/Lood_(element)" xr:uid="{551E7FA8-A31A-47F3-A53E-A1FF85ACE0C3}"/>
    <hyperlink ref="D17" r:id="rId9" display="https://nl.wikipedia.org/wiki/Magnesium" xr:uid="{3218029F-7E50-4000-A78C-75616F95FDD3}"/>
    <hyperlink ref="D11" r:id="rId10" display="https://nl.wikipedia.org/wiki/Lijst_van_dichtheden_van_vaste_stoffen" xr:uid="{628B9125-096A-4CFE-92A7-D60A251B6D5B}"/>
    <hyperlink ref="D14" r:id="rId11" display="https://nl.wikipedia.org/wiki/Lijst_van_dichtheden_van_vaste_stoffen" xr:uid="{5D292A0D-B9B3-43B1-ACFA-EF4F34BB0DDA}"/>
    <hyperlink ref="D9" r:id="rId12" display="https://nl.wikipedia.org/wiki/Lijst_van_dichtheden_van_vaste_stoffen" xr:uid="{1FD3866C-4D63-454E-899B-4FB6C0BC8AE9}"/>
    <hyperlink ref="D5" r:id="rId13" display="https://nl.wikipedia.org/wiki/Lijst_van_dichtheden_van_vaste_stoffen" xr:uid="{FE12A6C8-8488-4BBD-87C1-857C0BF87699}"/>
    <hyperlink ref="D20" r:id="rId14" display="https://nl.wikipedia.org/wiki/Lijst_van_dichtheden_van_vaste_stoffen" xr:uid="{B1A49DED-C1D6-4EAD-A7E2-1856AABF3B5F}"/>
    <hyperlink ref="D19" r:id="rId15" display="https://nl.wikipedia.org/wiki/Lijst_van_dichtheden_van_vaste_stoffen" xr:uid="{A6CF6D40-5185-41A1-853D-70E93B473B17}"/>
    <hyperlink ref="D10" r:id="rId16" display="https://nl.wikipedia.org/wiki/Lijst_van_dichtheden_van_vaste_stoffen" xr:uid="{07E8834B-3491-42B4-B504-362F5C2DDCB2}"/>
    <hyperlink ref="D15" r:id="rId17" display="https://nl.wikipedia.org/wiki/Lijst_van_dichtheden_van_vaste_stoffen" xr:uid="{9A4EE44C-967A-4B09-B44A-88731E8522A7}"/>
    <hyperlink ref="D21" r:id="rId18" display="https://nl.wikipedia.org/wiki/Lijst_van_dichtheden_van_vaste_stoffen" xr:uid="{8402DE00-E2B1-4BD5-949D-B8BC9A98552C}"/>
    <hyperlink ref="D22" r:id="rId19" display="https://nl.wikipedia.org/wiki/Lijst_van_dichtheden_van_vaste_stoffen" xr:uid="{9F5E0487-D631-455F-9E60-42BCD62B1AA7}"/>
    <hyperlink ref="D23" r:id="rId20" display="https://nl.wikipedia.org/wiki/Lijst_van_dichtheden_van_vaste_stoffen" xr:uid="{BCA0242C-076F-40E8-A529-BD3C8B5214ED}"/>
    <hyperlink ref="D12" r:id="rId21" display="https://nl.wikipedia.org/wiki/Lijst_van_dichtheden_van_vaste_stoffen" xr:uid="{9CC2008E-4F80-4E2A-BF77-294346D06ED8}"/>
    <hyperlink ref="D7" r:id="rId22" display="https://nl.wikipedia.org/wiki/Lijst_van_dichtheden_van_vaste_stoffen" xr:uid="{A5B264D5-FD43-4A8E-8CC7-172739F03495}"/>
  </hyperlinks>
  <pageMargins left="0.7" right="0.7" top="0.75" bottom="0.75" header="0.3" footer="0.3"/>
  <headerFooter>
    <oddHeader>&amp;L&amp;"Calibri"&amp;10&amp;K999999 NS Intern&amp;1#_x000D_</oddHeader>
    <oddFooter>&amp;L_x000D_&amp;1#&amp;"Calibri"&amp;10&amp;K999999 NS Intern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1000"/>
  <sheetViews>
    <sheetView workbookViewId="0">
      <selection activeCell="A3" sqref="A3"/>
    </sheetView>
  </sheetViews>
  <sheetFormatPr defaultColWidth="12.625" defaultRowHeight="15" customHeight="1"/>
  <cols>
    <col min="1" max="1" width="12.25" style="20" customWidth="1"/>
    <col min="2" max="2" width="20.5" style="20" customWidth="1"/>
    <col min="3" max="3" width="11.625" customWidth="1"/>
    <col min="4" max="26" width="7.625" customWidth="1"/>
  </cols>
  <sheetData>
    <row r="2" spans="1:3" ht="18.75">
      <c r="A2" s="22" t="s">
        <v>179</v>
      </c>
      <c r="B2" s="115"/>
    </row>
    <row r="4" spans="1:3" s="2" customFormat="1">
      <c r="A4" s="21" t="s">
        <v>180</v>
      </c>
      <c r="B4" s="21" t="s">
        <v>181</v>
      </c>
    </row>
    <row r="5" spans="1:3">
      <c r="A5" s="116" t="s">
        <v>182</v>
      </c>
      <c r="B5" s="117" t="s">
        <v>183</v>
      </c>
    </row>
    <row r="6" spans="1:3" ht="45">
      <c r="A6" s="118" t="s">
        <v>184</v>
      </c>
      <c r="B6" s="119" t="s">
        <v>185</v>
      </c>
      <c r="C6" s="1"/>
    </row>
    <row r="7" spans="1:3" ht="45">
      <c r="A7" s="120">
        <v>1.2</v>
      </c>
      <c r="B7" s="121" t="s">
        <v>186</v>
      </c>
    </row>
    <row r="8" spans="1:3" ht="45">
      <c r="A8" s="122" t="s">
        <v>187</v>
      </c>
      <c r="B8" s="123" t="s">
        <v>188</v>
      </c>
    </row>
    <row r="9" spans="1:3" ht="30">
      <c r="A9" s="122" t="s">
        <v>189</v>
      </c>
      <c r="B9" s="123" t="s">
        <v>190</v>
      </c>
    </row>
    <row r="10" spans="1:3" ht="30">
      <c r="A10" s="122" t="s">
        <v>191</v>
      </c>
      <c r="B10" s="123" t="s">
        <v>192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headerFooter>
    <oddHeader>&amp;L&amp;"Calibri"&amp;10&amp;K999999 NS Intern&amp;1#_x000D_</oddHeader>
    <oddFooter>&amp;L_x000D_&amp;1#&amp;"Calibri"&amp;10&amp;K999999 NS Intern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E5619-DFD3-43EE-B46E-092D101644B4}">
  <dimension ref="A1:M302"/>
  <sheetViews>
    <sheetView topLeftCell="L213" workbookViewId="0">
      <selection activeCell="M1" sqref="M1"/>
    </sheetView>
  </sheetViews>
  <sheetFormatPr defaultColWidth="8.75" defaultRowHeight="15"/>
  <cols>
    <col min="1" max="1" width="37.75" style="65" customWidth="1"/>
    <col min="2" max="2" width="25.125" style="65" customWidth="1"/>
    <col min="3" max="3" width="43.5" style="65" bestFit="1" customWidth="1"/>
    <col min="4" max="4" width="72.5" style="64" bestFit="1" customWidth="1"/>
    <col min="5" max="6" width="24.25" style="64" bestFit="1" customWidth="1"/>
    <col min="7" max="7" width="17.25" style="63" customWidth="1"/>
    <col min="8" max="8" width="24.75" style="63" bestFit="1" customWidth="1"/>
    <col min="9" max="9" width="53.5" style="63" bestFit="1" customWidth="1"/>
    <col min="10" max="10" width="48.75" style="62" customWidth="1"/>
    <col min="11" max="12" width="14.75" style="62" customWidth="1"/>
    <col min="13" max="13" width="15.5" style="61" bestFit="1" customWidth="1"/>
    <col min="14" max="16384" width="8.75" style="61"/>
  </cols>
  <sheetData>
    <row r="1" spans="1:13" s="68" customFormat="1">
      <c r="A1" s="190" t="s">
        <v>193</v>
      </c>
      <c r="B1" s="190"/>
      <c r="C1" s="190"/>
      <c r="D1" s="188" t="s">
        <v>194</v>
      </c>
      <c r="E1" s="188"/>
      <c r="F1" s="188"/>
      <c r="G1" s="189" t="s">
        <v>195</v>
      </c>
      <c r="H1" s="189"/>
      <c r="I1" s="189"/>
      <c r="J1" s="191" t="s">
        <v>196</v>
      </c>
      <c r="K1" s="191"/>
      <c r="L1" s="191"/>
      <c r="M1" s="83" t="s">
        <v>197</v>
      </c>
    </row>
    <row r="2" spans="1:13" s="67" customFormat="1">
      <c r="A2" s="58" t="s">
        <v>198</v>
      </c>
      <c r="B2" s="58" t="s">
        <v>98</v>
      </c>
      <c r="C2" s="58" t="s">
        <v>199</v>
      </c>
      <c r="D2" s="52" t="s">
        <v>198</v>
      </c>
      <c r="E2" s="52" t="s">
        <v>129</v>
      </c>
      <c r="F2" s="52" t="s">
        <v>199</v>
      </c>
      <c r="G2" s="45" t="s">
        <v>198</v>
      </c>
      <c r="H2" s="45" t="s">
        <v>200</v>
      </c>
      <c r="I2" s="45" t="s">
        <v>199</v>
      </c>
      <c r="J2" s="39" t="s">
        <v>198</v>
      </c>
      <c r="K2" s="39" t="s">
        <v>134</v>
      </c>
      <c r="L2" s="39" t="s">
        <v>199</v>
      </c>
      <c r="M2" s="85" t="s">
        <v>201</v>
      </c>
    </row>
    <row r="3" spans="1:13">
      <c r="A3" s="65" t="s">
        <v>202</v>
      </c>
      <c r="B3" s="65">
        <v>1.6E-2</v>
      </c>
      <c r="C3" s="65" t="s">
        <v>203</v>
      </c>
      <c r="D3" s="64" t="s">
        <v>204</v>
      </c>
      <c r="E3" s="64">
        <v>1.9579370676691727</v>
      </c>
      <c r="F3" s="64" t="s">
        <v>205</v>
      </c>
      <c r="G3" s="63" t="s">
        <v>124</v>
      </c>
      <c r="H3" s="63">
        <v>1.3260000000000001</v>
      </c>
      <c r="I3" s="63" t="s">
        <v>206</v>
      </c>
      <c r="J3" s="62" t="s">
        <v>207</v>
      </c>
      <c r="K3" s="62">
        <v>3.45</v>
      </c>
      <c r="L3" s="124" t="s">
        <v>205</v>
      </c>
      <c r="M3" s="125" t="s">
        <v>208</v>
      </c>
    </row>
    <row r="4" spans="1:13">
      <c r="A4" s="65" t="s">
        <v>105</v>
      </c>
      <c r="B4" s="65">
        <v>6.4000000000000001E-2</v>
      </c>
      <c r="C4" s="65" t="s">
        <v>209</v>
      </c>
      <c r="D4" s="64" t="s">
        <v>210</v>
      </c>
      <c r="E4" s="64">
        <v>1.8777454887218044</v>
      </c>
      <c r="F4" s="64" t="s">
        <v>205</v>
      </c>
      <c r="G4" s="63" t="s">
        <v>125</v>
      </c>
      <c r="H4" s="63">
        <v>0.36299999999999999</v>
      </c>
      <c r="I4" s="63" t="s">
        <v>211</v>
      </c>
      <c r="J4" s="62" t="s">
        <v>212</v>
      </c>
      <c r="K4" s="62">
        <v>2.3199999999999998</v>
      </c>
      <c r="L4" s="124" t="s">
        <v>205</v>
      </c>
      <c r="M4" s="84" t="s">
        <v>213</v>
      </c>
    </row>
    <row r="5" spans="1:13">
      <c r="A5" s="65" t="s">
        <v>214</v>
      </c>
      <c r="B5" s="65">
        <v>4.0000000000000001E-3</v>
      </c>
      <c r="C5" s="65" t="s">
        <v>215</v>
      </c>
      <c r="D5" s="64" t="s">
        <v>216</v>
      </c>
      <c r="E5" s="64">
        <v>0.95704007518796985</v>
      </c>
      <c r="F5" s="64" t="s">
        <v>205</v>
      </c>
      <c r="G5" s="63" t="s">
        <v>217</v>
      </c>
      <c r="H5" s="63">
        <v>0.25600000000000001</v>
      </c>
      <c r="I5" s="63" t="s">
        <v>218</v>
      </c>
      <c r="J5" s="62" t="s">
        <v>219</v>
      </c>
      <c r="K5" s="62">
        <v>3.24</v>
      </c>
      <c r="L5" s="124" t="s">
        <v>205</v>
      </c>
      <c r="M5" s="84" t="s">
        <v>220</v>
      </c>
    </row>
    <row r="6" spans="1:13">
      <c r="A6" s="65" t="s">
        <v>221</v>
      </c>
      <c r="B6" s="65">
        <v>7.2999999999999995E-2</v>
      </c>
      <c r="C6" s="65" t="s">
        <v>222</v>
      </c>
      <c r="D6" s="64" t="s">
        <v>223</v>
      </c>
      <c r="E6" s="64">
        <v>3.5145551879699246</v>
      </c>
      <c r="F6" s="64" t="s">
        <v>205</v>
      </c>
      <c r="G6" s="63" t="s">
        <v>224</v>
      </c>
      <c r="H6" s="63">
        <v>0.105</v>
      </c>
      <c r="I6" s="63" t="s">
        <v>225</v>
      </c>
      <c r="J6" s="62" t="s">
        <v>226</v>
      </c>
      <c r="K6" s="62">
        <v>0</v>
      </c>
      <c r="L6" s="124" t="s">
        <v>205</v>
      </c>
      <c r="M6" s="84" t="s">
        <v>227</v>
      </c>
    </row>
    <row r="7" spans="1:13">
      <c r="A7" s="65" t="s">
        <v>104</v>
      </c>
      <c r="B7" s="65">
        <v>0.34100000000000003</v>
      </c>
      <c r="C7" s="65" t="s">
        <v>228</v>
      </c>
      <c r="D7" s="64" t="s">
        <v>229</v>
      </c>
      <c r="E7" s="64">
        <v>3.9582160150375936</v>
      </c>
      <c r="F7" s="64" t="s">
        <v>205</v>
      </c>
      <c r="G7" s="63" t="s">
        <v>230</v>
      </c>
      <c r="H7" s="63">
        <v>8.7999999999999995E-2</v>
      </c>
      <c r="I7" s="63" t="s">
        <v>231</v>
      </c>
      <c r="J7" s="62" t="s">
        <v>232</v>
      </c>
      <c r="K7" s="62">
        <v>1.99</v>
      </c>
      <c r="L7" s="124" t="s">
        <v>205</v>
      </c>
      <c r="M7" s="84" t="s">
        <v>233</v>
      </c>
    </row>
    <row r="8" spans="1:13">
      <c r="A8" s="65" t="s">
        <v>102</v>
      </c>
      <c r="B8" s="65">
        <v>2.1339999999999999</v>
      </c>
      <c r="C8" s="65" t="s">
        <v>234</v>
      </c>
      <c r="D8" s="64" t="s">
        <v>235</v>
      </c>
      <c r="E8" s="64">
        <v>0.90881707692307678</v>
      </c>
      <c r="F8" s="64" t="s">
        <v>205</v>
      </c>
      <c r="G8" s="63" t="s">
        <v>236</v>
      </c>
      <c r="H8" s="63">
        <v>1.7000000000000001E-2</v>
      </c>
      <c r="I8" s="63" t="s">
        <v>237</v>
      </c>
      <c r="J8" s="62" t="s">
        <v>130</v>
      </c>
      <c r="K8" s="62">
        <v>2.69</v>
      </c>
      <c r="L8" s="124" t="s">
        <v>205</v>
      </c>
      <c r="M8" s="84" t="s">
        <v>238</v>
      </c>
    </row>
    <row r="9" spans="1:13">
      <c r="A9" s="65" t="s">
        <v>239</v>
      </c>
      <c r="B9" s="65">
        <v>0.39800000000000002</v>
      </c>
      <c r="C9" s="65" t="s">
        <v>240</v>
      </c>
      <c r="D9" s="64" t="s">
        <v>241</v>
      </c>
      <c r="E9" s="64">
        <v>2.2132100000000001</v>
      </c>
      <c r="F9" s="64" t="s">
        <v>205</v>
      </c>
      <c r="G9" s="63" t="s">
        <v>242</v>
      </c>
      <c r="H9" s="63">
        <v>8.9999999999999993E-3</v>
      </c>
      <c r="I9" s="63" t="s">
        <v>243</v>
      </c>
      <c r="J9" s="62" t="s">
        <v>244</v>
      </c>
      <c r="K9" s="62">
        <v>3.45</v>
      </c>
      <c r="L9" s="124" t="s">
        <v>205</v>
      </c>
      <c r="M9" s="84" t="s">
        <v>245</v>
      </c>
    </row>
    <row r="10" spans="1:13">
      <c r="A10" s="65" t="s">
        <v>246</v>
      </c>
      <c r="B10" s="65">
        <v>1.0389999999999999</v>
      </c>
      <c r="C10" s="65" t="s">
        <v>247</v>
      </c>
      <c r="D10" s="64" t="s">
        <v>248</v>
      </c>
      <c r="E10" s="64">
        <v>0.1825646842105263</v>
      </c>
      <c r="F10" s="64" t="s">
        <v>205</v>
      </c>
      <c r="G10" s="63" t="s">
        <v>249</v>
      </c>
      <c r="H10" s="63">
        <v>4.1000000000000002E-2</v>
      </c>
      <c r="I10" s="63" t="s">
        <v>250</v>
      </c>
      <c r="J10" s="62" t="s">
        <v>251</v>
      </c>
      <c r="K10" s="62">
        <v>1.91</v>
      </c>
      <c r="L10" s="124" t="s">
        <v>205</v>
      </c>
      <c r="M10" s="84" t="s">
        <v>252</v>
      </c>
    </row>
    <row r="11" spans="1:13">
      <c r="A11" s="65" t="s">
        <v>253</v>
      </c>
      <c r="B11" s="65">
        <v>0.46100000000000002</v>
      </c>
      <c r="C11" s="65" t="s">
        <v>254</v>
      </c>
      <c r="D11" s="64" t="s">
        <v>255</v>
      </c>
      <c r="E11" s="64">
        <v>0.35009629323308267</v>
      </c>
      <c r="F11" s="64" t="s">
        <v>205</v>
      </c>
      <c r="G11" s="63" t="s">
        <v>256</v>
      </c>
      <c r="H11" s="63">
        <v>3.1E-2</v>
      </c>
      <c r="I11" s="63" t="s">
        <v>257</v>
      </c>
      <c r="J11" s="62" t="s">
        <v>258</v>
      </c>
      <c r="K11" s="62">
        <v>3.19</v>
      </c>
      <c r="L11" s="124" t="s">
        <v>205</v>
      </c>
      <c r="M11" s="84" t="s">
        <v>259</v>
      </c>
    </row>
    <row r="12" spans="1:13">
      <c r="A12" s="65" t="s">
        <v>260</v>
      </c>
      <c r="B12" s="65">
        <v>0.85899999999999999</v>
      </c>
      <c r="C12" s="65" t="s">
        <v>261</v>
      </c>
      <c r="D12" s="64" t="s">
        <v>262</v>
      </c>
      <c r="E12" s="64">
        <v>0.63682739097744356</v>
      </c>
      <c r="F12" s="64" t="s">
        <v>205</v>
      </c>
      <c r="G12" s="63" t="s">
        <v>263</v>
      </c>
      <c r="H12" s="63">
        <v>2.1000000000000001E-2</v>
      </c>
      <c r="I12" s="63" t="s">
        <v>264</v>
      </c>
      <c r="J12" s="62" t="s">
        <v>265</v>
      </c>
      <c r="K12" s="62">
        <v>1.36</v>
      </c>
      <c r="L12" s="124" t="s">
        <v>205</v>
      </c>
      <c r="M12" s="84" t="s">
        <v>266</v>
      </c>
    </row>
    <row r="13" spans="1:13">
      <c r="A13" s="65" t="s">
        <v>103</v>
      </c>
      <c r="B13" s="65">
        <v>3.2559999999999998</v>
      </c>
      <c r="C13" s="65" t="s">
        <v>267</v>
      </c>
      <c r="D13" s="64" t="s">
        <v>268</v>
      </c>
      <c r="E13" s="64">
        <v>0.46874455639097745</v>
      </c>
      <c r="F13" s="64" t="s">
        <v>205</v>
      </c>
      <c r="G13" s="63" t="s">
        <v>269</v>
      </c>
      <c r="H13" s="63">
        <v>2.1999999999999999E-2</v>
      </c>
      <c r="I13" s="63" t="s">
        <v>270</v>
      </c>
      <c r="J13" s="62" t="s">
        <v>271</v>
      </c>
      <c r="K13" s="62">
        <v>2.69</v>
      </c>
      <c r="L13" s="124" t="s">
        <v>205</v>
      </c>
      <c r="M13" s="84" t="s">
        <v>272</v>
      </c>
    </row>
    <row r="14" spans="1:13">
      <c r="D14" s="64" t="s">
        <v>273</v>
      </c>
      <c r="E14" s="64">
        <v>8.8919999999999985E-2</v>
      </c>
      <c r="F14" s="64" t="s">
        <v>205</v>
      </c>
      <c r="G14" s="63" t="s">
        <v>274</v>
      </c>
      <c r="H14" s="63">
        <v>7.0000000000000001E-3</v>
      </c>
      <c r="I14" s="63" t="s">
        <v>275</v>
      </c>
      <c r="J14" s="62" t="s">
        <v>276</v>
      </c>
      <c r="K14" s="62">
        <v>1.36</v>
      </c>
      <c r="L14" s="124" t="s">
        <v>205</v>
      </c>
      <c r="M14" s="84" t="s">
        <v>277</v>
      </c>
    </row>
    <row r="15" spans="1:13">
      <c r="D15" s="64" t="s">
        <v>278</v>
      </c>
      <c r="E15" s="50">
        <v>4.8071392481203006</v>
      </c>
      <c r="F15" s="64" t="s">
        <v>205</v>
      </c>
      <c r="G15" s="63" t="s">
        <v>279</v>
      </c>
      <c r="H15" s="63">
        <v>0.55000000000000004</v>
      </c>
      <c r="I15" s="63" t="s">
        <v>280</v>
      </c>
      <c r="J15" s="62" t="s">
        <v>281</v>
      </c>
      <c r="K15" s="62">
        <v>1.72</v>
      </c>
      <c r="L15" s="124" t="s">
        <v>205</v>
      </c>
      <c r="M15" s="84" t="s">
        <v>282</v>
      </c>
    </row>
    <row r="16" spans="1:13">
      <c r="D16" s="64" t="s">
        <v>283</v>
      </c>
      <c r="E16" s="50">
        <v>2.9326186466165414</v>
      </c>
      <c r="F16" s="64" t="s">
        <v>205</v>
      </c>
      <c r="J16" s="62" t="s">
        <v>284</v>
      </c>
      <c r="K16" s="62">
        <v>3.13</v>
      </c>
      <c r="L16" s="124" t="s">
        <v>205</v>
      </c>
      <c r="M16" s="84" t="s">
        <v>285</v>
      </c>
    </row>
    <row r="17" spans="4:13">
      <c r="D17" s="64" t="s">
        <v>286</v>
      </c>
      <c r="E17" s="50">
        <v>2.5746214285714286</v>
      </c>
      <c r="F17" s="64" t="s">
        <v>205</v>
      </c>
      <c r="J17" s="62" t="s">
        <v>287</v>
      </c>
      <c r="K17" s="62">
        <v>0</v>
      </c>
      <c r="L17" s="124" t="s">
        <v>205</v>
      </c>
      <c r="M17" s="84" t="s">
        <v>288</v>
      </c>
    </row>
    <row r="18" spans="4:13">
      <c r="D18" s="64" t="s">
        <v>289</v>
      </c>
      <c r="E18" s="50">
        <v>2.4020266917293229</v>
      </c>
      <c r="F18" s="64" t="s">
        <v>205</v>
      </c>
      <c r="J18" s="62" t="s">
        <v>290</v>
      </c>
      <c r="K18" s="62">
        <v>0</v>
      </c>
      <c r="L18" s="124" t="s">
        <v>205</v>
      </c>
      <c r="M18" s="84" t="s">
        <v>291</v>
      </c>
    </row>
    <row r="19" spans="4:13">
      <c r="D19" s="64" t="s">
        <v>292</v>
      </c>
      <c r="E19" s="50">
        <v>1.8758243609022556</v>
      </c>
      <c r="F19" s="64" t="s">
        <v>205</v>
      </c>
      <c r="J19" s="62" t="s">
        <v>293</v>
      </c>
      <c r="K19" s="62">
        <v>3.14</v>
      </c>
      <c r="L19" s="124" t="s">
        <v>205</v>
      </c>
      <c r="M19" s="84" t="s">
        <v>294</v>
      </c>
    </row>
    <row r="20" spans="4:13">
      <c r="D20" s="64" t="s">
        <v>295</v>
      </c>
      <c r="E20" s="50">
        <v>2.0630769172932331</v>
      </c>
      <c r="F20" s="64" t="s">
        <v>205</v>
      </c>
      <c r="J20" s="62" t="s">
        <v>296</v>
      </c>
      <c r="K20" s="62">
        <v>0</v>
      </c>
      <c r="L20" s="124" t="s">
        <v>205</v>
      </c>
      <c r="M20" s="84" t="s">
        <v>297</v>
      </c>
    </row>
    <row r="21" spans="4:13">
      <c r="D21" s="64" t="s">
        <v>298</v>
      </c>
      <c r="E21" s="50">
        <v>2.5891570676691726</v>
      </c>
      <c r="F21" s="64" t="s">
        <v>205</v>
      </c>
      <c r="J21" s="62" t="s">
        <v>299</v>
      </c>
      <c r="K21" s="62">
        <v>2.4700000000000002</v>
      </c>
      <c r="L21" s="124" t="s">
        <v>205</v>
      </c>
      <c r="M21" s="84" t="s">
        <v>300</v>
      </c>
    </row>
    <row r="22" spans="4:13">
      <c r="D22" s="64" t="s">
        <v>301</v>
      </c>
      <c r="E22" s="50">
        <v>1.8135335338345864</v>
      </c>
      <c r="F22" s="64" t="s">
        <v>205</v>
      </c>
      <c r="J22" s="62" t="s">
        <v>302</v>
      </c>
      <c r="K22" s="62">
        <v>2.94</v>
      </c>
      <c r="L22" s="124" t="s">
        <v>205</v>
      </c>
      <c r="M22" s="84" t="s">
        <v>303</v>
      </c>
    </row>
    <row r="23" spans="4:13">
      <c r="D23" s="64" t="s">
        <v>304</v>
      </c>
      <c r="E23" s="50">
        <v>2.5927374436090225</v>
      </c>
      <c r="F23" s="64" t="s">
        <v>205</v>
      </c>
      <c r="J23" s="62" t="s">
        <v>305</v>
      </c>
      <c r="K23" s="62">
        <v>3.14</v>
      </c>
      <c r="L23" s="124" t="s">
        <v>205</v>
      </c>
      <c r="M23" s="84" t="s">
        <v>306</v>
      </c>
    </row>
    <row r="24" spans="4:13">
      <c r="D24" s="64" t="s">
        <v>307</v>
      </c>
      <c r="E24" s="50">
        <v>2.6482693233082708</v>
      </c>
      <c r="F24" s="64" t="s">
        <v>205</v>
      </c>
      <c r="J24" s="62" t="s">
        <v>308</v>
      </c>
      <c r="K24" s="62">
        <v>2.81</v>
      </c>
      <c r="L24" s="124" t="s">
        <v>205</v>
      </c>
      <c r="M24" s="84" t="s">
        <v>309</v>
      </c>
    </row>
    <row r="25" spans="4:13">
      <c r="D25" s="64" t="s">
        <v>310</v>
      </c>
      <c r="E25" s="50">
        <v>2.2965314285714284</v>
      </c>
      <c r="F25" s="64" t="s">
        <v>205</v>
      </c>
      <c r="J25" s="62" t="s">
        <v>311</v>
      </c>
      <c r="K25" s="62">
        <v>0</v>
      </c>
      <c r="L25" s="124" t="s">
        <v>205</v>
      </c>
      <c r="M25" s="84" t="s">
        <v>312</v>
      </c>
    </row>
    <row r="26" spans="4:13">
      <c r="D26" s="64" t="s">
        <v>313</v>
      </c>
      <c r="E26" s="50">
        <v>2.4058990977443608</v>
      </c>
      <c r="F26" s="64" t="s">
        <v>205</v>
      </c>
      <c r="J26" s="62" t="s">
        <v>314</v>
      </c>
      <c r="K26" s="62">
        <v>2.29</v>
      </c>
      <c r="L26" s="124" t="s">
        <v>205</v>
      </c>
      <c r="M26" s="84" t="s">
        <v>315</v>
      </c>
    </row>
    <row r="27" spans="4:13">
      <c r="D27" s="64" t="s">
        <v>316</v>
      </c>
      <c r="E27" s="50">
        <v>1.8881006015037594</v>
      </c>
      <c r="F27" s="64" t="s">
        <v>205</v>
      </c>
      <c r="J27" s="62" t="s">
        <v>317</v>
      </c>
      <c r="K27" s="62">
        <v>0</v>
      </c>
      <c r="L27" s="124" t="s">
        <v>205</v>
      </c>
      <c r="M27" s="84" t="s">
        <v>318</v>
      </c>
    </row>
    <row r="28" spans="4:13">
      <c r="D28" s="64" t="s">
        <v>319</v>
      </c>
      <c r="E28" s="50">
        <v>2.8865381954887215</v>
      </c>
      <c r="F28" s="64" t="s">
        <v>205</v>
      </c>
      <c r="J28" s="62" t="s">
        <v>320</v>
      </c>
      <c r="K28" s="62">
        <v>0</v>
      </c>
      <c r="L28" s="124" t="s">
        <v>205</v>
      </c>
      <c r="M28" s="84" t="s">
        <v>321</v>
      </c>
    </row>
    <row r="29" spans="4:13">
      <c r="D29" s="64" t="s">
        <v>322</v>
      </c>
      <c r="E29" s="50">
        <v>2.8359113533834588</v>
      </c>
      <c r="F29" s="64" t="s">
        <v>205</v>
      </c>
      <c r="J29" s="62" t="s">
        <v>323</v>
      </c>
      <c r="K29" s="62">
        <v>2.2000000000000002</v>
      </c>
      <c r="L29" s="124" t="s">
        <v>205</v>
      </c>
      <c r="M29" s="84" t="s">
        <v>324</v>
      </c>
    </row>
    <row r="30" spans="4:13">
      <c r="D30" s="64" t="s">
        <v>325</v>
      </c>
      <c r="E30" s="50">
        <v>3.1740941353383456</v>
      </c>
      <c r="F30" s="64" t="s">
        <v>205</v>
      </c>
      <c r="J30" s="62" t="s">
        <v>326</v>
      </c>
      <c r="K30" s="62">
        <v>1.47</v>
      </c>
      <c r="L30" s="124" t="s">
        <v>205</v>
      </c>
      <c r="M30" s="125" t="s">
        <v>327</v>
      </c>
    </row>
    <row r="31" spans="4:13">
      <c r="D31" s="126" t="s">
        <v>328</v>
      </c>
      <c r="E31" s="50">
        <v>4.1175203007518792</v>
      </c>
      <c r="F31" s="64" t="s">
        <v>205</v>
      </c>
      <c r="J31" s="62" t="s">
        <v>329</v>
      </c>
      <c r="K31" s="62">
        <v>3.14</v>
      </c>
      <c r="L31" s="124" t="s">
        <v>205</v>
      </c>
      <c r="M31" s="84" t="s">
        <v>330</v>
      </c>
    </row>
    <row r="32" spans="4:13">
      <c r="D32" s="64" t="s">
        <v>331</v>
      </c>
      <c r="E32" s="50">
        <v>1.4349724812030076</v>
      </c>
      <c r="F32" s="64" t="s">
        <v>205</v>
      </c>
      <c r="J32" s="62" t="s">
        <v>332</v>
      </c>
      <c r="K32" s="62">
        <v>3.38</v>
      </c>
      <c r="L32" s="124" t="s">
        <v>205</v>
      </c>
      <c r="M32" s="84" t="s">
        <v>333</v>
      </c>
    </row>
    <row r="33" spans="4:13">
      <c r="D33" s="64" t="s">
        <v>334</v>
      </c>
      <c r="E33" s="50">
        <v>1.0588444360902256</v>
      </c>
      <c r="F33" s="64" t="s">
        <v>205</v>
      </c>
      <c r="J33" s="62" t="s">
        <v>335</v>
      </c>
      <c r="K33" s="62">
        <v>0.88</v>
      </c>
      <c r="L33" s="124" t="s">
        <v>205</v>
      </c>
      <c r="M33" s="84" t="s">
        <v>336</v>
      </c>
    </row>
    <row r="34" spans="4:13">
      <c r="D34" s="64" t="s">
        <v>337</v>
      </c>
      <c r="E34" s="50">
        <v>0.67771527067669168</v>
      </c>
      <c r="F34" s="64" t="s">
        <v>205</v>
      </c>
      <c r="J34" s="62" t="s">
        <v>338</v>
      </c>
      <c r="K34" s="62">
        <v>1.71</v>
      </c>
      <c r="L34" s="124" t="s">
        <v>205</v>
      </c>
      <c r="M34" s="84" t="s">
        <v>339</v>
      </c>
    </row>
    <row r="35" spans="4:13">
      <c r="D35" s="64" t="s">
        <v>340</v>
      </c>
      <c r="E35" s="50">
        <v>1.2190702255639096</v>
      </c>
      <c r="F35" s="64" t="s">
        <v>205</v>
      </c>
      <c r="J35" s="62" t="s">
        <v>341</v>
      </c>
      <c r="K35" s="62">
        <v>2.69</v>
      </c>
      <c r="L35" s="124" t="s">
        <v>205</v>
      </c>
      <c r="M35" s="84" t="s">
        <v>342</v>
      </c>
    </row>
    <row r="36" spans="4:13">
      <c r="D36" s="64" t="s">
        <v>343</v>
      </c>
      <c r="E36" s="50">
        <v>2.1897032330827066</v>
      </c>
      <c r="F36" s="64" t="s">
        <v>205</v>
      </c>
      <c r="J36" s="62" t="s">
        <v>344</v>
      </c>
      <c r="K36" s="62">
        <v>0.91</v>
      </c>
      <c r="L36" s="124" t="s">
        <v>205</v>
      </c>
      <c r="M36" s="84" t="s">
        <v>345</v>
      </c>
    </row>
    <row r="37" spans="4:13">
      <c r="D37" s="64" t="s">
        <v>346</v>
      </c>
      <c r="E37" s="50">
        <v>3.0092148872180453</v>
      </c>
      <c r="F37" s="64" t="s">
        <v>205</v>
      </c>
      <c r="J37" s="62" t="s">
        <v>347</v>
      </c>
      <c r="K37" s="62">
        <v>0</v>
      </c>
      <c r="L37" s="124" t="s">
        <v>205</v>
      </c>
      <c r="M37" s="84" t="s">
        <v>348</v>
      </c>
    </row>
    <row r="38" spans="4:13">
      <c r="D38" s="64" t="s">
        <v>349</v>
      </c>
      <c r="E38" s="50">
        <v>1.1617915037593984</v>
      </c>
      <c r="F38" s="64" t="s">
        <v>205</v>
      </c>
      <c r="J38" s="62" t="s">
        <v>350</v>
      </c>
      <c r="K38" s="62">
        <v>0</v>
      </c>
      <c r="L38" s="124" t="s">
        <v>205</v>
      </c>
      <c r="M38" s="84" t="s">
        <v>351</v>
      </c>
    </row>
    <row r="39" spans="4:13">
      <c r="D39" s="64" t="s">
        <v>352</v>
      </c>
      <c r="E39" s="50">
        <v>1.5873263157894737</v>
      </c>
      <c r="F39" s="64" t="s">
        <v>205</v>
      </c>
      <c r="J39" s="62" t="s">
        <v>353</v>
      </c>
      <c r="K39" s="62">
        <v>0</v>
      </c>
      <c r="L39" s="124" t="s">
        <v>205</v>
      </c>
      <c r="M39" s="84" t="s">
        <v>354</v>
      </c>
    </row>
    <row r="40" spans="4:13">
      <c r="D40" s="126" t="s">
        <v>355</v>
      </c>
      <c r="E40" s="50">
        <v>10.964484210526315</v>
      </c>
      <c r="F40" s="64" t="s">
        <v>205</v>
      </c>
      <c r="J40" s="62" t="s">
        <v>356</v>
      </c>
      <c r="K40" s="62">
        <v>0</v>
      </c>
      <c r="L40" s="124" t="s">
        <v>205</v>
      </c>
      <c r="M40" s="84" t="s">
        <v>357</v>
      </c>
    </row>
    <row r="41" spans="4:13">
      <c r="D41" s="64" t="s">
        <v>358</v>
      </c>
      <c r="E41" s="50">
        <v>22.583144360902256</v>
      </c>
      <c r="F41" s="64" t="s">
        <v>205</v>
      </c>
      <c r="J41" s="62" t="s">
        <v>359</v>
      </c>
      <c r="K41" s="62">
        <v>2.72</v>
      </c>
      <c r="L41" s="124" t="s">
        <v>205</v>
      </c>
      <c r="M41" s="84" t="s">
        <v>360</v>
      </c>
    </row>
    <row r="42" spans="4:13">
      <c r="D42" s="64" t="s">
        <v>361</v>
      </c>
      <c r="E42" s="50">
        <v>2.4489647368421052</v>
      </c>
      <c r="F42" s="64" t="s">
        <v>205</v>
      </c>
      <c r="J42" s="62" t="s">
        <v>362</v>
      </c>
      <c r="K42" s="62">
        <v>2.81</v>
      </c>
      <c r="L42" s="124" t="s">
        <v>205</v>
      </c>
      <c r="M42" s="84" t="s">
        <v>363</v>
      </c>
    </row>
    <row r="43" spans="4:13">
      <c r="D43" s="64" t="s">
        <v>364</v>
      </c>
      <c r="E43" s="50">
        <v>1.7362112030075185</v>
      </c>
      <c r="F43" s="64" t="s">
        <v>205</v>
      </c>
      <c r="J43" s="62" t="s">
        <v>365</v>
      </c>
      <c r="K43" s="62">
        <v>2.29</v>
      </c>
      <c r="L43" s="124" t="s">
        <v>205</v>
      </c>
      <c r="M43" s="84" t="s">
        <v>366</v>
      </c>
    </row>
    <row r="44" spans="4:13">
      <c r="D44" s="64" t="s">
        <v>367</v>
      </c>
      <c r="E44" s="50">
        <v>1.6242226315789472</v>
      </c>
      <c r="F44" s="64" t="s">
        <v>205</v>
      </c>
      <c r="J44" s="62" t="s">
        <v>368</v>
      </c>
      <c r="K44" s="62">
        <v>2.89</v>
      </c>
      <c r="L44" s="124" t="s">
        <v>205</v>
      </c>
      <c r="M44" s="84" t="s">
        <v>369</v>
      </c>
    </row>
    <row r="45" spans="4:13">
      <c r="D45" s="64" t="s">
        <v>370</v>
      </c>
      <c r="E45" s="50">
        <v>1.5175148120300752</v>
      </c>
      <c r="F45" s="64" t="s">
        <v>205</v>
      </c>
      <c r="J45" s="62" t="s">
        <v>371</v>
      </c>
      <c r="K45" s="62">
        <v>2.71</v>
      </c>
      <c r="L45" s="124" t="s">
        <v>205</v>
      </c>
      <c r="M45" s="84" t="s">
        <v>372</v>
      </c>
    </row>
    <row r="46" spans="4:13">
      <c r="D46" s="64" t="s">
        <v>373</v>
      </c>
      <c r="E46" s="50">
        <v>3.3808186466165409</v>
      </c>
      <c r="F46" s="64" t="s">
        <v>205</v>
      </c>
      <c r="J46" s="62" t="s">
        <v>374</v>
      </c>
      <c r="K46" s="62">
        <v>2.74</v>
      </c>
      <c r="L46" s="124" t="s">
        <v>205</v>
      </c>
      <c r="M46" s="84" t="s">
        <v>375</v>
      </c>
    </row>
    <row r="47" spans="4:13">
      <c r="D47" s="64" t="s">
        <v>376</v>
      </c>
      <c r="E47" s="50">
        <v>1.7230715037593984</v>
      </c>
      <c r="F47" s="64" t="s">
        <v>205</v>
      </c>
      <c r="J47" s="62" t="s">
        <v>377</v>
      </c>
      <c r="K47" s="62">
        <v>1.43</v>
      </c>
      <c r="L47" s="124" t="s">
        <v>205</v>
      </c>
      <c r="M47" s="84" t="s">
        <v>378</v>
      </c>
    </row>
    <row r="48" spans="4:13">
      <c r="D48" s="64" t="s">
        <v>379</v>
      </c>
      <c r="E48" s="50">
        <v>1.7362112030075185</v>
      </c>
      <c r="F48" s="64" t="s">
        <v>205</v>
      </c>
      <c r="J48" s="62" t="s">
        <v>380</v>
      </c>
      <c r="K48" s="62">
        <v>2.44</v>
      </c>
      <c r="L48" s="124" t="s">
        <v>205</v>
      </c>
      <c r="M48" s="125" t="s">
        <v>381</v>
      </c>
    </row>
    <row r="49" spans="4:13">
      <c r="D49" s="64" t="s">
        <v>382</v>
      </c>
      <c r="E49" s="50">
        <v>2.991993007518797</v>
      </c>
      <c r="F49" s="64" t="s">
        <v>205</v>
      </c>
      <c r="J49" s="62" t="s">
        <v>383</v>
      </c>
      <c r="K49" s="62">
        <v>1.47</v>
      </c>
      <c r="L49" s="124" t="s">
        <v>205</v>
      </c>
      <c r="M49" s="84" t="s">
        <v>384</v>
      </c>
    </row>
    <row r="50" spans="4:13">
      <c r="D50" s="64" t="s">
        <v>385</v>
      </c>
      <c r="E50" s="64">
        <v>3.4087999999999998</v>
      </c>
      <c r="F50" s="64" t="s">
        <v>205</v>
      </c>
      <c r="J50" s="62" t="s">
        <v>386</v>
      </c>
      <c r="K50" s="62">
        <v>2.64</v>
      </c>
      <c r="L50" s="124" t="s">
        <v>205</v>
      </c>
      <c r="M50" s="84" t="s">
        <v>387</v>
      </c>
    </row>
    <row r="51" spans="4:13">
      <c r="D51" s="64" t="s">
        <v>388</v>
      </c>
      <c r="E51" s="64">
        <v>2.7429999999999999</v>
      </c>
      <c r="F51" s="64" t="s">
        <v>205</v>
      </c>
      <c r="J51" s="62" t="s">
        <v>389</v>
      </c>
      <c r="K51" s="62">
        <v>2.2000000000000002</v>
      </c>
      <c r="L51" s="124" t="s">
        <v>205</v>
      </c>
      <c r="M51" s="84" t="s">
        <v>390</v>
      </c>
    </row>
    <row r="52" spans="4:13">
      <c r="D52" s="64" t="s">
        <v>391</v>
      </c>
      <c r="E52" s="64">
        <v>1.3714999999999999</v>
      </c>
      <c r="F52" s="64" t="s">
        <v>205</v>
      </c>
      <c r="J52" s="62" t="s">
        <v>392</v>
      </c>
      <c r="K52" s="62">
        <v>0.73</v>
      </c>
      <c r="L52" s="124" t="s">
        <v>205</v>
      </c>
      <c r="M52" s="84" t="s">
        <v>393</v>
      </c>
    </row>
    <row r="53" spans="4:13">
      <c r="D53" s="64" t="s">
        <v>394</v>
      </c>
      <c r="E53" s="64">
        <v>1.0832999999999999</v>
      </c>
      <c r="F53" s="64" t="s">
        <v>205</v>
      </c>
      <c r="J53" s="62" t="s">
        <v>395</v>
      </c>
      <c r="K53" s="62">
        <v>0</v>
      </c>
      <c r="L53" s="124" t="s">
        <v>205</v>
      </c>
      <c r="M53" s="84" t="s">
        <v>396</v>
      </c>
    </row>
    <row r="54" spans="4:13">
      <c r="D54" s="64" t="s">
        <v>397</v>
      </c>
      <c r="E54" s="64">
        <v>2.4548000000000001</v>
      </c>
      <c r="F54" s="64" t="s">
        <v>205</v>
      </c>
      <c r="J54" s="62" t="s">
        <v>398</v>
      </c>
      <c r="K54" s="62">
        <v>2.81</v>
      </c>
      <c r="L54" s="124" t="s">
        <v>205</v>
      </c>
      <c r="M54" s="84" t="s">
        <v>399</v>
      </c>
    </row>
    <row r="55" spans="4:13">
      <c r="D55" s="64" t="s">
        <v>400</v>
      </c>
      <c r="E55" s="64">
        <v>2.7429999999999999</v>
      </c>
      <c r="F55" s="64" t="s">
        <v>205</v>
      </c>
      <c r="J55" s="62" t="s">
        <v>401</v>
      </c>
      <c r="K55" s="62">
        <v>2.89</v>
      </c>
      <c r="L55" s="124" t="s">
        <v>205</v>
      </c>
      <c r="M55" s="84" t="s">
        <v>402</v>
      </c>
    </row>
    <row r="56" spans="4:13">
      <c r="D56" s="64" t="s">
        <v>403</v>
      </c>
      <c r="E56" s="64">
        <v>8.6788000000000007</v>
      </c>
      <c r="F56" s="64" t="s">
        <v>205</v>
      </c>
      <c r="J56" s="62" t="s">
        <v>404</v>
      </c>
      <c r="K56" s="62">
        <v>2.38</v>
      </c>
      <c r="L56" s="124" t="s">
        <v>205</v>
      </c>
      <c r="M56" s="84" t="s">
        <v>405</v>
      </c>
    </row>
    <row r="57" spans="4:13">
      <c r="D57" s="64" t="s">
        <v>406</v>
      </c>
      <c r="E57" s="64">
        <v>0.8528</v>
      </c>
      <c r="F57" s="64" t="s">
        <v>205</v>
      </c>
      <c r="J57" s="62" t="s">
        <v>407</v>
      </c>
      <c r="K57" s="62">
        <v>2.84</v>
      </c>
      <c r="L57" s="124" t="s">
        <v>205</v>
      </c>
      <c r="M57" s="84" t="s">
        <v>408</v>
      </c>
    </row>
    <row r="58" spans="4:13">
      <c r="D58" s="64" t="s">
        <v>115</v>
      </c>
      <c r="E58" s="64">
        <v>6.8005000000000004</v>
      </c>
      <c r="F58" s="64" t="s">
        <v>205</v>
      </c>
      <c r="J58" s="62" t="s">
        <v>409</v>
      </c>
      <c r="K58" s="62">
        <v>2.44</v>
      </c>
      <c r="L58" s="124" t="s">
        <v>205</v>
      </c>
      <c r="M58" s="84" t="s">
        <v>410</v>
      </c>
    </row>
    <row r="59" spans="4:13">
      <c r="D59" s="64" t="s">
        <v>411</v>
      </c>
      <c r="E59" s="64">
        <v>11.9955</v>
      </c>
      <c r="F59" s="64" t="s">
        <v>205</v>
      </c>
      <c r="J59" s="62" t="s">
        <v>412</v>
      </c>
      <c r="K59" s="62">
        <v>2</v>
      </c>
      <c r="L59" s="124" t="s">
        <v>205</v>
      </c>
      <c r="M59" s="84" t="s">
        <v>413</v>
      </c>
    </row>
    <row r="60" spans="4:13">
      <c r="D60" s="64" t="s">
        <v>414</v>
      </c>
      <c r="E60" s="64">
        <v>0.47360000000000002</v>
      </c>
      <c r="F60" s="64" t="s">
        <v>205</v>
      </c>
      <c r="J60" s="62" t="s">
        <v>415</v>
      </c>
      <c r="K60" s="62">
        <v>2.2799999999999998</v>
      </c>
      <c r="L60" s="124" t="s">
        <v>205</v>
      </c>
      <c r="M60" s="84" t="s">
        <v>416</v>
      </c>
    </row>
    <row r="61" spans="4:13">
      <c r="D61" s="64" t="s">
        <v>417</v>
      </c>
      <c r="E61" s="64">
        <v>3.0371000000000001</v>
      </c>
      <c r="F61" s="64" t="s">
        <v>205</v>
      </c>
      <c r="J61" s="62" t="s">
        <v>418</v>
      </c>
      <c r="K61" s="62">
        <v>0</v>
      </c>
      <c r="L61" s="124" t="s">
        <v>205</v>
      </c>
      <c r="M61" s="125" t="s">
        <v>419</v>
      </c>
    </row>
    <row r="62" spans="4:13">
      <c r="D62" s="64" t="s">
        <v>420</v>
      </c>
      <c r="E62" s="64">
        <v>559.96990000000005</v>
      </c>
      <c r="F62" s="64" t="s">
        <v>205</v>
      </c>
      <c r="J62" s="62" t="s">
        <v>421</v>
      </c>
      <c r="K62" s="62">
        <v>2.2000000000000002</v>
      </c>
      <c r="L62" s="124" t="s">
        <v>205</v>
      </c>
      <c r="M62" s="84" t="s">
        <v>422</v>
      </c>
    </row>
    <row r="63" spans="4:13">
      <c r="D63" s="64" t="s">
        <v>423</v>
      </c>
      <c r="E63" s="64">
        <v>2.9127999999999998</v>
      </c>
      <c r="F63" s="64" t="s">
        <v>205</v>
      </c>
      <c r="J63" s="62" t="s">
        <v>424</v>
      </c>
      <c r="K63" s="62">
        <v>0</v>
      </c>
      <c r="L63" s="124" t="s">
        <v>205</v>
      </c>
      <c r="M63" s="84" t="s">
        <v>425</v>
      </c>
    </row>
    <row r="64" spans="4:13">
      <c r="D64" s="64" t="s">
        <v>426</v>
      </c>
      <c r="E64" s="64">
        <v>5.1345999999999998</v>
      </c>
      <c r="F64" s="64" t="s">
        <v>205</v>
      </c>
      <c r="J64" s="62" t="s">
        <v>427</v>
      </c>
      <c r="K64" s="62">
        <v>5.3999999999999999E-2</v>
      </c>
      <c r="L64" s="124" t="s">
        <v>205</v>
      </c>
      <c r="M64" s="84" t="s">
        <v>428</v>
      </c>
    </row>
    <row r="65" spans="4:13">
      <c r="D65" s="64" t="s">
        <v>429</v>
      </c>
      <c r="E65" s="64">
        <v>3.2945000000000002</v>
      </c>
      <c r="F65" s="64" t="s">
        <v>205</v>
      </c>
      <c r="J65" s="62" t="s">
        <v>430</v>
      </c>
      <c r="K65" s="62">
        <v>5.3999999999999999E-2</v>
      </c>
      <c r="L65" s="124" t="s">
        <v>205</v>
      </c>
      <c r="M65" s="84" t="s">
        <v>431</v>
      </c>
    </row>
    <row r="66" spans="4:13">
      <c r="D66" s="64" t="s">
        <v>432</v>
      </c>
      <c r="E66" s="64">
        <v>26.260999999999999</v>
      </c>
      <c r="F66" s="64" t="s">
        <v>205</v>
      </c>
      <c r="J66" s="62" t="s">
        <v>433</v>
      </c>
      <c r="K66" s="62">
        <v>8.4500000000000006E-2</v>
      </c>
      <c r="L66" s="124" t="s">
        <v>205</v>
      </c>
      <c r="M66" s="84" t="s">
        <v>434</v>
      </c>
    </row>
    <row r="67" spans="4:13">
      <c r="D67" s="64" t="s">
        <v>435</v>
      </c>
      <c r="E67" s="64">
        <v>7.7210000000000001</v>
      </c>
      <c r="F67" s="64" t="s">
        <v>205</v>
      </c>
      <c r="J67" s="62" t="s">
        <v>436</v>
      </c>
      <c r="K67" s="62">
        <v>7.0999999999999994E-2</v>
      </c>
      <c r="L67" s="124" t="s">
        <v>205</v>
      </c>
      <c r="M67" s="84" t="s">
        <v>437</v>
      </c>
    </row>
    <row r="68" spans="4:13">
      <c r="D68" s="64" t="s">
        <v>438</v>
      </c>
      <c r="E68" s="64">
        <v>4.1896000000000004</v>
      </c>
      <c r="F68" s="64" t="s">
        <v>205</v>
      </c>
      <c r="J68" s="62" t="s">
        <v>439</v>
      </c>
      <c r="K68" s="62">
        <v>8.5300000000000001E-2</v>
      </c>
      <c r="L68" s="124" t="s">
        <v>205</v>
      </c>
      <c r="M68" s="84" t="s">
        <v>440</v>
      </c>
    </row>
    <row r="69" spans="4:13">
      <c r="D69" s="64" t="s">
        <v>441</v>
      </c>
      <c r="E69" s="64">
        <v>0.80400000000000005</v>
      </c>
      <c r="F69" s="64" t="s">
        <v>205</v>
      </c>
      <c r="J69" s="62" t="s">
        <v>442</v>
      </c>
      <c r="K69" s="62">
        <v>7.0699999999999999E-2</v>
      </c>
      <c r="L69" s="124" t="s">
        <v>205</v>
      </c>
      <c r="M69" s="84" t="s">
        <v>443</v>
      </c>
    </row>
    <row r="70" spans="4:13">
      <c r="D70" s="64" t="s">
        <v>444</v>
      </c>
      <c r="E70" s="64">
        <v>3.1739000000000002</v>
      </c>
      <c r="F70" s="64" t="s">
        <v>205</v>
      </c>
      <c r="J70" s="62" t="s">
        <v>445</v>
      </c>
      <c r="K70" s="62">
        <v>9.4700000000000006E-2</v>
      </c>
      <c r="L70" s="124" t="s">
        <v>205</v>
      </c>
      <c r="M70" s="84" t="s">
        <v>446</v>
      </c>
    </row>
    <row r="71" spans="4:13">
      <c r="D71" s="64" t="s">
        <v>447</v>
      </c>
      <c r="E71" s="64">
        <v>186.084</v>
      </c>
      <c r="F71" s="64" t="s">
        <v>205</v>
      </c>
      <c r="J71" s="62" t="s">
        <v>448</v>
      </c>
      <c r="K71" s="62">
        <v>-5.6099999999999997E-2</v>
      </c>
      <c r="L71" s="124" t="s">
        <v>205</v>
      </c>
      <c r="M71" s="84" t="s">
        <v>449</v>
      </c>
    </row>
    <row r="72" spans="4:13">
      <c r="D72" s="64" t="s">
        <v>450</v>
      </c>
      <c r="E72" s="66">
        <v>17903.0789</v>
      </c>
      <c r="F72" s="64" t="s">
        <v>205</v>
      </c>
      <c r="J72" s="62" t="s">
        <v>451</v>
      </c>
      <c r="K72" s="62">
        <v>5.57E-2</v>
      </c>
      <c r="L72" s="124" t="s">
        <v>205</v>
      </c>
      <c r="M72" s="84" t="s">
        <v>452</v>
      </c>
    </row>
    <row r="73" spans="4:13">
      <c r="D73" s="64" t="s">
        <v>453</v>
      </c>
      <c r="E73" s="64">
        <v>750.625</v>
      </c>
      <c r="F73" s="64" t="s">
        <v>205</v>
      </c>
      <c r="J73" s="62" t="s">
        <v>454</v>
      </c>
      <c r="K73" s="62">
        <v>5.8999999999999997E-2</v>
      </c>
      <c r="L73" s="124" t="s">
        <v>205</v>
      </c>
      <c r="M73" s="84" t="s">
        <v>455</v>
      </c>
    </row>
    <row r="74" spans="4:13">
      <c r="D74" s="64" t="s">
        <v>456</v>
      </c>
      <c r="E74" s="66">
        <v>13786.4902</v>
      </c>
      <c r="F74" s="64" t="s">
        <v>205</v>
      </c>
      <c r="J74" s="62" t="s">
        <v>457</v>
      </c>
      <c r="K74" s="62">
        <v>7.85E-2</v>
      </c>
      <c r="L74" s="124" t="s">
        <v>205</v>
      </c>
      <c r="M74" s="84" t="s">
        <v>458</v>
      </c>
    </row>
    <row r="75" spans="4:13">
      <c r="D75" s="64" t="s">
        <v>459</v>
      </c>
      <c r="E75" s="64">
        <v>310.2294</v>
      </c>
      <c r="F75" s="64" t="s">
        <v>205</v>
      </c>
      <c r="J75" s="62" t="s">
        <v>460</v>
      </c>
      <c r="K75" s="62">
        <v>4.19E-2</v>
      </c>
      <c r="L75" s="124" t="s">
        <v>205</v>
      </c>
      <c r="M75" s="125" t="s">
        <v>461</v>
      </c>
    </row>
    <row r="76" spans="4:13">
      <c r="D76" s="64" t="s">
        <v>462</v>
      </c>
      <c r="E76" s="64">
        <v>1.6861999999999999</v>
      </c>
      <c r="F76" s="64" t="s">
        <v>205</v>
      </c>
      <c r="J76" s="62" t="s">
        <v>463</v>
      </c>
      <c r="K76" s="62">
        <v>-2.3699999999999999E-2</v>
      </c>
      <c r="L76" s="124" t="s">
        <v>205</v>
      </c>
      <c r="M76" s="84" t="s">
        <v>464</v>
      </c>
    </row>
    <row r="77" spans="4:13">
      <c r="D77" s="64" t="s">
        <v>465</v>
      </c>
      <c r="E77" s="64">
        <v>1.1153999999999999</v>
      </c>
      <c r="F77" s="64" t="s">
        <v>205</v>
      </c>
      <c r="J77" s="62" t="s">
        <v>466</v>
      </c>
      <c r="K77" s="62">
        <v>-2.3699999999999999E-2</v>
      </c>
      <c r="L77" s="124" t="s">
        <v>205</v>
      </c>
      <c r="M77" s="84" t="s">
        <v>467</v>
      </c>
    </row>
    <row r="78" spans="4:13">
      <c r="D78" s="64" t="s">
        <v>468</v>
      </c>
      <c r="E78" s="64">
        <v>1.6605000000000001</v>
      </c>
      <c r="F78" s="64" t="s">
        <v>205</v>
      </c>
      <c r="J78" s="62" t="s">
        <v>469</v>
      </c>
      <c r="K78" s="62">
        <v>1.8100000000000002E-2</v>
      </c>
      <c r="L78" s="124" t="s">
        <v>205</v>
      </c>
      <c r="M78" s="84" t="s">
        <v>470</v>
      </c>
    </row>
    <row r="79" spans="4:13">
      <c r="D79" s="64" t="s">
        <v>471</v>
      </c>
      <c r="E79" s="64">
        <v>1.236</v>
      </c>
      <c r="F79" s="64" t="s">
        <v>205</v>
      </c>
      <c r="J79" s="62" t="s">
        <v>472</v>
      </c>
      <c r="K79" s="62">
        <v>-1.4500000000000001E-2</v>
      </c>
      <c r="L79" s="124" t="s">
        <v>205</v>
      </c>
      <c r="M79" s="84" t="s">
        <v>473</v>
      </c>
    </row>
    <row r="80" spans="4:13">
      <c r="D80" s="64" t="s">
        <v>474</v>
      </c>
      <c r="E80" s="64">
        <v>1.6913</v>
      </c>
      <c r="F80" s="64" t="s">
        <v>205</v>
      </c>
      <c r="J80" s="62" t="s">
        <v>475</v>
      </c>
      <c r="K80" s="62">
        <v>2.75E-2</v>
      </c>
      <c r="L80" s="124" t="s">
        <v>205</v>
      </c>
      <c r="M80" s="84" t="s">
        <v>476</v>
      </c>
    </row>
    <row r="81" spans="4:13">
      <c r="D81" s="64" t="s">
        <v>477</v>
      </c>
      <c r="E81" s="64">
        <v>1.2435</v>
      </c>
      <c r="F81" s="64" t="s">
        <v>205</v>
      </c>
      <c r="J81" s="62" t="s">
        <v>478</v>
      </c>
      <c r="K81" s="62">
        <v>-1.5900000000000001E-2</v>
      </c>
      <c r="L81" s="124" t="s">
        <v>205</v>
      </c>
      <c r="M81" s="84" t="s">
        <v>479</v>
      </c>
    </row>
    <row r="82" spans="4:13">
      <c r="D82" s="64" t="s">
        <v>480</v>
      </c>
      <c r="E82" s="64">
        <v>1.3835999999999999</v>
      </c>
      <c r="F82" s="64" t="s">
        <v>205</v>
      </c>
      <c r="J82" s="62" t="s">
        <v>481</v>
      </c>
      <c r="K82" s="62">
        <v>7.0000000000000001E-3</v>
      </c>
      <c r="L82" s="124" t="s">
        <v>205</v>
      </c>
      <c r="M82" s="84" t="s">
        <v>482</v>
      </c>
    </row>
    <row r="83" spans="4:13">
      <c r="D83" s="64" t="s">
        <v>483</v>
      </c>
      <c r="E83" s="64">
        <v>1.7371000000000001</v>
      </c>
      <c r="F83" s="64" t="s">
        <v>205</v>
      </c>
      <c r="J83" s="62" t="s">
        <v>484</v>
      </c>
      <c r="K83" s="62">
        <v>-0.1018</v>
      </c>
      <c r="L83" s="124" t="s">
        <v>205</v>
      </c>
      <c r="M83" s="84" t="s">
        <v>485</v>
      </c>
    </row>
    <row r="84" spans="4:13">
      <c r="D84" s="64" t="s">
        <v>486</v>
      </c>
      <c r="E84" s="64">
        <v>1.2298</v>
      </c>
      <c r="F84" s="64" t="s">
        <v>205</v>
      </c>
      <c r="J84" s="62" t="s">
        <v>487</v>
      </c>
      <c r="K84" s="62">
        <v>-1.55E-2</v>
      </c>
      <c r="L84" s="124" t="s">
        <v>205</v>
      </c>
      <c r="M84" s="84" t="s">
        <v>488</v>
      </c>
    </row>
    <row r="85" spans="4:13">
      <c r="D85" s="64" t="s">
        <v>489</v>
      </c>
      <c r="E85" s="64">
        <v>1.0099</v>
      </c>
      <c r="F85" s="64" t="s">
        <v>205</v>
      </c>
      <c r="J85" s="62" t="s">
        <v>490</v>
      </c>
      <c r="K85" s="62">
        <v>-1.3599999999999999E-2</v>
      </c>
      <c r="L85" s="124" t="s">
        <v>205</v>
      </c>
      <c r="M85" s="84" t="s">
        <v>491</v>
      </c>
    </row>
    <row r="86" spans="4:13">
      <c r="D86" s="64" t="s">
        <v>492</v>
      </c>
      <c r="E86" s="64">
        <v>1.2371000000000001</v>
      </c>
      <c r="F86" s="64" t="s">
        <v>205</v>
      </c>
      <c r="J86" s="62" t="s">
        <v>493</v>
      </c>
      <c r="K86" s="62">
        <v>-2.2000000000000001E-3</v>
      </c>
      <c r="L86" s="124" t="s">
        <v>205</v>
      </c>
      <c r="M86" s="84" t="s">
        <v>494</v>
      </c>
    </row>
    <row r="87" spans="4:13">
      <c r="D87" s="64" t="s">
        <v>495</v>
      </c>
      <c r="E87" s="64">
        <v>1.2410000000000001</v>
      </c>
      <c r="F87" s="64" t="s">
        <v>205</v>
      </c>
      <c r="J87" s="62" t="s">
        <v>496</v>
      </c>
      <c r="K87" s="62">
        <v>-3.8E-3</v>
      </c>
      <c r="L87" s="124" t="s">
        <v>205</v>
      </c>
      <c r="M87" s="84" t="s">
        <v>497</v>
      </c>
    </row>
    <row r="88" spans="4:13">
      <c r="D88" s="64" t="s">
        <v>498</v>
      </c>
      <c r="E88" s="64">
        <v>0.95079999999999998</v>
      </c>
      <c r="F88" s="64" t="s">
        <v>205</v>
      </c>
      <c r="J88" s="62" t="s">
        <v>499</v>
      </c>
      <c r="K88" s="62">
        <v>-7.22E-2</v>
      </c>
      <c r="L88" s="124" t="s">
        <v>205</v>
      </c>
      <c r="M88" s="84" t="s">
        <v>500</v>
      </c>
    </row>
    <row r="89" spans="4:13">
      <c r="D89" s="64" t="s">
        <v>501</v>
      </c>
      <c r="E89" s="64">
        <v>1.1004</v>
      </c>
      <c r="F89" s="64" t="s">
        <v>205</v>
      </c>
      <c r="J89" s="62" t="s">
        <v>502</v>
      </c>
      <c r="K89" s="62">
        <v>-0.23680000000000001</v>
      </c>
      <c r="L89" s="124" t="s">
        <v>205</v>
      </c>
      <c r="M89" s="84" t="s">
        <v>503</v>
      </c>
    </row>
    <row r="90" spans="4:13">
      <c r="D90" s="64" t="s">
        <v>116</v>
      </c>
      <c r="E90" s="64">
        <v>1.1020000000000001</v>
      </c>
      <c r="F90" s="64" t="s">
        <v>205</v>
      </c>
      <c r="J90" s="62" t="s">
        <v>504</v>
      </c>
      <c r="K90" s="62">
        <v>-0.20419999999999999</v>
      </c>
      <c r="L90" s="124" t="s">
        <v>205</v>
      </c>
      <c r="M90" s="84" t="s">
        <v>505</v>
      </c>
    </row>
    <row r="91" spans="4:13">
      <c r="D91" s="64" t="s">
        <v>506</v>
      </c>
      <c r="E91" s="64">
        <v>0.95240000000000002</v>
      </c>
      <c r="F91" s="64" t="s">
        <v>205</v>
      </c>
      <c r="J91" s="62" t="s">
        <v>507</v>
      </c>
      <c r="K91" s="62">
        <v>0</v>
      </c>
      <c r="L91" s="124" t="s">
        <v>205</v>
      </c>
      <c r="M91" s="84" t="s">
        <v>508</v>
      </c>
    </row>
    <row r="92" spans="4:13">
      <c r="D92" s="64" t="s">
        <v>509</v>
      </c>
      <c r="E92" s="64">
        <v>0.95240000000000002</v>
      </c>
      <c r="F92" s="64" t="s">
        <v>205</v>
      </c>
      <c r="J92" s="62" t="s">
        <v>510</v>
      </c>
      <c r="K92" s="62">
        <v>-1.7000000000000001E-2</v>
      </c>
      <c r="L92" s="124" t="s">
        <v>205</v>
      </c>
      <c r="M92" s="84" t="s">
        <v>511</v>
      </c>
    </row>
    <row r="93" spans="4:13">
      <c r="D93" s="64" t="s">
        <v>512</v>
      </c>
      <c r="E93" s="64">
        <v>149.197</v>
      </c>
      <c r="F93" s="64" t="s">
        <v>205</v>
      </c>
      <c r="J93" s="62" t="s">
        <v>513</v>
      </c>
      <c r="K93" s="62">
        <v>0</v>
      </c>
      <c r="L93" s="124" t="s">
        <v>205</v>
      </c>
      <c r="M93" s="84" t="s">
        <v>514</v>
      </c>
    </row>
    <row r="94" spans="4:13">
      <c r="D94" s="64" t="s">
        <v>515</v>
      </c>
      <c r="E94" s="64">
        <v>1.8918999999999999</v>
      </c>
      <c r="F94" s="64" t="s">
        <v>205</v>
      </c>
      <c r="J94" s="62" t="s">
        <v>516</v>
      </c>
      <c r="K94" s="62">
        <v>2.2410000000000001</v>
      </c>
      <c r="L94" s="124" t="s">
        <v>205</v>
      </c>
      <c r="M94" s="84" t="s">
        <v>517</v>
      </c>
    </row>
    <row r="95" spans="4:13">
      <c r="D95" s="64" t="s">
        <v>518</v>
      </c>
      <c r="E95" s="64">
        <v>0.60829999999999995</v>
      </c>
      <c r="F95" s="64" t="s">
        <v>205</v>
      </c>
      <c r="J95" s="62" t="s">
        <v>519</v>
      </c>
      <c r="K95" s="62">
        <v>9.1200000000000003E-2</v>
      </c>
      <c r="L95" s="124" t="s">
        <v>205</v>
      </c>
      <c r="M95" s="84" t="s">
        <v>520</v>
      </c>
    </row>
    <row r="96" spans="4:13">
      <c r="D96" s="64" t="s">
        <v>521</v>
      </c>
      <c r="E96" s="64">
        <v>0.86499999999999999</v>
      </c>
      <c r="F96" s="64" t="s">
        <v>205</v>
      </c>
      <c r="J96" s="62" t="s">
        <v>522</v>
      </c>
      <c r="K96" s="62">
        <v>1.3299999999999999E-2</v>
      </c>
      <c r="L96" s="124" t="s">
        <v>205</v>
      </c>
      <c r="M96" s="84" t="s">
        <v>523</v>
      </c>
    </row>
    <row r="97" spans="4:13">
      <c r="D97" s="64" t="s">
        <v>524</v>
      </c>
      <c r="E97" s="64">
        <v>18.344000000000001</v>
      </c>
      <c r="F97" s="64" t="s">
        <v>205</v>
      </c>
      <c r="J97" s="62" t="s">
        <v>525</v>
      </c>
      <c r="K97" s="62">
        <v>4.5600000000000002E-2</v>
      </c>
      <c r="L97" s="124" t="s">
        <v>205</v>
      </c>
      <c r="M97" s="84" t="s">
        <v>526</v>
      </c>
    </row>
    <row r="98" spans="4:13">
      <c r="D98" s="64" t="s">
        <v>527</v>
      </c>
      <c r="E98" s="64">
        <v>26.4788</v>
      </c>
      <c r="F98" s="64" t="s">
        <v>205</v>
      </c>
      <c r="J98" s="62" t="s">
        <v>528</v>
      </c>
      <c r="K98" s="62">
        <v>4.5600000000000002E-2</v>
      </c>
      <c r="L98" s="124" t="s">
        <v>205</v>
      </c>
      <c r="M98" s="84" t="s">
        <v>529</v>
      </c>
    </row>
    <row r="99" spans="4:13">
      <c r="D99" s="64" t="s">
        <v>530</v>
      </c>
      <c r="E99" s="64">
        <v>0.49430000000000002</v>
      </c>
      <c r="F99" s="64" t="s">
        <v>205</v>
      </c>
      <c r="J99" s="62" t="s">
        <v>531</v>
      </c>
      <c r="K99" s="62">
        <v>3.04E-2</v>
      </c>
      <c r="L99" s="124" t="s">
        <v>205</v>
      </c>
      <c r="M99" s="84" t="s">
        <v>532</v>
      </c>
    </row>
    <row r="100" spans="4:13">
      <c r="D100" s="64" t="s">
        <v>533</v>
      </c>
      <c r="E100" s="64">
        <v>24.6599</v>
      </c>
      <c r="F100" s="64" t="s">
        <v>205</v>
      </c>
      <c r="J100" s="62" t="s">
        <v>534</v>
      </c>
      <c r="K100" s="62">
        <v>9.1200000000000003E-2</v>
      </c>
      <c r="L100" s="124" t="s">
        <v>205</v>
      </c>
      <c r="M100" s="84" t="s">
        <v>535</v>
      </c>
    </row>
    <row r="101" spans="4:13">
      <c r="D101" s="64" t="s">
        <v>536</v>
      </c>
      <c r="E101" s="64">
        <v>2.5249999999999999</v>
      </c>
      <c r="F101" s="64" t="s">
        <v>205</v>
      </c>
      <c r="J101" s="62" t="s">
        <v>537</v>
      </c>
      <c r="K101" s="62">
        <v>7.5999999999999998E-2</v>
      </c>
      <c r="L101" s="124" t="s">
        <v>205</v>
      </c>
      <c r="M101" s="84" t="s">
        <v>538</v>
      </c>
    </row>
    <row r="102" spans="4:13">
      <c r="D102" s="64" t="s">
        <v>539</v>
      </c>
      <c r="E102" s="64">
        <v>115.363</v>
      </c>
      <c r="F102" s="64" t="s">
        <v>205</v>
      </c>
      <c r="J102" s="62" t="s">
        <v>540</v>
      </c>
      <c r="K102" s="62">
        <v>9.1200000000000003E-2</v>
      </c>
      <c r="L102" s="124" t="s">
        <v>205</v>
      </c>
      <c r="M102" s="84" t="s">
        <v>541</v>
      </c>
    </row>
    <row r="103" spans="4:13">
      <c r="D103" s="64" t="s">
        <v>542</v>
      </c>
      <c r="E103" s="64">
        <v>8.6340000000000003</v>
      </c>
      <c r="F103" s="64" t="s">
        <v>205</v>
      </c>
      <c r="J103" s="62" t="s">
        <v>543</v>
      </c>
      <c r="K103" s="62">
        <v>0</v>
      </c>
      <c r="L103" s="124" t="s">
        <v>205</v>
      </c>
      <c r="M103" s="84" t="s">
        <v>544</v>
      </c>
    </row>
    <row r="104" spans="4:13">
      <c r="D104" s="64" t="s">
        <v>545</v>
      </c>
      <c r="E104" s="64">
        <v>13.095499999999999</v>
      </c>
      <c r="F104" s="64" t="s">
        <v>205</v>
      </c>
      <c r="L104" s="124"/>
      <c r="M104" s="84" t="s">
        <v>546</v>
      </c>
    </row>
    <row r="105" spans="4:13">
      <c r="D105" s="64" t="s">
        <v>547</v>
      </c>
      <c r="E105" s="64">
        <v>0.54320000000000002</v>
      </c>
      <c r="F105" s="64" t="s">
        <v>205</v>
      </c>
      <c r="L105" s="124"/>
      <c r="M105" s="84" t="s">
        <v>548</v>
      </c>
    </row>
    <row r="106" spans="4:13">
      <c r="D106" s="64" t="s">
        <v>549</v>
      </c>
      <c r="E106" s="64">
        <v>11.0871</v>
      </c>
      <c r="F106" s="64" t="s">
        <v>205</v>
      </c>
      <c r="L106" s="124"/>
      <c r="M106" s="84" t="s">
        <v>550</v>
      </c>
    </row>
    <row r="107" spans="4:13">
      <c r="D107" s="64" t="s">
        <v>551</v>
      </c>
      <c r="E107" s="64">
        <v>0.18</v>
      </c>
      <c r="F107" s="64" t="s">
        <v>205</v>
      </c>
      <c r="L107" s="124"/>
      <c r="M107" s="84" t="s">
        <v>552</v>
      </c>
    </row>
    <row r="108" spans="4:13">
      <c r="D108" s="64" t="s">
        <v>553</v>
      </c>
      <c r="E108" s="66">
        <v>9335.6420999999991</v>
      </c>
      <c r="F108" s="64" t="s">
        <v>205</v>
      </c>
      <c r="L108" s="124"/>
      <c r="M108" s="84" t="s">
        <v>554</v>
      </c>
    </row>
    <row r="109" spans="4:13">
      <c r="D109" s="64" t="s">
        <v>555</v>
      </c>
      <c r="E109" s="64">
        <v>311.52780000000001</v>
      </c>
      <c r="F109" s="64" t="s">
        <v>205</v>
      </c>
      <c r="L109" s="124"/>
      <c r="M109" s="84" t="s">
        <v>556</v>
      </c>
    </row>
    <row r="110" spans="4:13">
      <c r="D110" s="64" t="s">
        <v>557</v>
      </c>
      <c r="E110" s="66">
        <v>6357.6844000000001</v>
      </c>
      <c r="F110" s="64" t="s">
        <v>205</v>
      </c>
      <c r="L110" s="124"/>
      <c r="M110" s="84" t="s">
        <v>558</v>
      </c>
    </row>
    <row r="111" spans="4:13">
      <c r="D111" s="64" t="s">
        <v>559</v>
      </c>
      <c r="E111" s="66">
        <v>13891.602999999999</v>
      </c>
      <c r="F111" s="64" t="s">
        <v>205</v>
      </c>
      <c r="L111" s="124"/>
      <c r="M111" s="84" t="s">
        <v>560</v>
      </c>
    </row>
    <row r="112" spans="4:13">
      <c r="D112" s="64" t="s">
        <v>561</v>
      </c>
      <c r="E112" s="66">
        <v>1100.0537999999999</v>
      </c>
      <c r="F112" s="64" t="s">
        <v>205</v>
      </c>
      <c r="L112" s="124"/>
      <c r="M112" s="84" t="s">
        <v>562</v>
      </c>
    </row>
    <row r="113" spans="4:13">
      <c r="D113" s="64" t="s">
        <v>563</v>
      </c>
      <c r="E113" s="66">
        <v>10693.7158</v>
      </c>
      <c r="F113" s="64" t="s">
        <v>205</v>
      </c>
      <c r="L113" s="124"/>
      <c r="M113" s="84" t="s">
        <v>564</v>
      </c>
    </row>
    <row r="114" spans="4:13">
      <c r="D114" s="64" t="s">
        <v>565</v>
      </c>
      <c r="E114" s="64">
        <v>25.958400000000001</v>
      </c>
      <c r="F114" s="64" t="s">
        <v>205</v>
      </c>
      <c r="L114" s="124"/>
      <c r="M114" s="84" t="s">
        <v>566</v>
      </c>
    </row>
    <row r="115" spans="4:13">
      <c r="D115" s="64" t="s">
        <v>567</v>
      </c>
      <c r="E115" s="64">
        <v>121.1482</v>
      </c>
      <c r="F115" s="64" t="s">
        <v>205</v>
      </c>
      <c r="L115" s="124"/>
      <c r="M115" s="84" t="s">
        <v>568</v>
      </c>
    </row>
    <row r="116" spans="4:13">
      <c r="D116" s="64" t="s">
        <v>569</v>
      </c>
      <c r="E116" s="64">
        <v>98.811700000000002</v>
      </c>
      <c r="F116" s="64" t="s">
        <v>205</v>
      </c>
      <c r="L116" s="124"/>
      <c r="M116" s="84" t="s">
        <v>570</v>
      </c>
    </row>
    <row r="117" spans="4:13">
      <c r="D117" s="64" t="s">
        <v>571</v>
      </c>
      <c r="E117" s="64">
        <v>801.5847</v>
      </c>
      <c r="F117" s="64" t="s">
        <v>205</v>
      </c>
      <c r="L117" s="124"/>
      <c r="M117" s="84" t="s">
        <v>572</v>
      </c>
    </row>
    <row r="118" spans="4:13">
      <c r="D118" s="64" t="s">
        <v>573</v>
      </c>
      <c r="E118" s="64">
        <v>94.675299999999993</v>
      </c>
      <c r="F118" s="64" t="s">
        <v>205</v>
      </c>
      <c r="L118" s="124"/>
      <c r="M118" s="84" t="s">
        <v>574</v>
      </c>
    </row>
    <row r="119" spans="4:13">
      <c r="D119" s="64" t="s">
        <v>575</v>
      </c>
      <c r="E119" s="64">
        <v>22.3918</v>
      </c>
      <c r="F119" s="64" t="s">
        <v>205</v>
      </c>
      <c r="L119" s="124"/>
      <c r="M119" s="84" t="s">
        <v>576</v>
      </c>
    </row>
    <row r="120" spans="4:13">
      <c r="D120" s="64" t="s">
        <v>577</v>
      </c>
      <c r="E120" s="64">
        <v>26.581800000000001</v>
      </c>
      <c r="F120" s="64" t="s">
        <v>205</v>
      </c>
      <c r="L120" s="124"/>
      <c r="M120" s="84" t="s">
        <v>578</v>
      </c>
    </row>
    <row r="121" spans="4:13">
      <c r="D121" s="64" t="s">
        <v>579</v>
      </c>
      <c r="E121" s="64">
        <v>35.731699999999996</v>
      </c>
      <c r="F121" s="64" t="s">
        <v>205</v>
      </c>
      <c r="L121" s="124"/>
      <c r="M121" s="84" t="s">
        <v>580</v>
      </c>
    </row>
    <row r="122" spans="4:13">
      <c r="D122" s="64" t="s">
        <v>581</v>
      </c>
      <c r="E122" s="64">
        <v>39.040799999999997</v>
      </c>
      <c r="F122" s="64" t="s">
        <v>205</v>
      </c>
      <c r="M122" s="84" t="s">
        <v>582</v>
      </c>
    </row>
    <row r="123" spans="4:13">
      <c r="D123" s="64" t="s">
        <v>583</v>
      </c>
      <c r="E123" s="64">
        <v>120.11409999999999</v>
      </c>
      <c r="F123" s="64" t="s">
        <v>205</v>
      </c>
      <c r="M123" s="84" t="s">
        <v>584</v>
      </c>
    </row>
    <row r="124" spans="4:13">
      <c r="D124" s="64" t="s">
        <v>585</v>
      </c>
      <c r="E124" s="64">
        <v>8.8719999999999999</v>
      </c>
      <c r="F124" s="64" t="s">
        <v>205</v>
      </c>
      <c r="M124" s="84" t="s">
        <v>586</v>
      </c>
    </row>
    <row r="125" spans="4:13">
      <c r="D125" s="64" t="s">
        <v>587</v>
      </c>
      <c r="E125" s="64">
        <v>602.00379999999996</v>
      </c>
      <c r="F125" s="64" t="s">
        <v>205</v>
      </c>
      <c r="M125" s="84" t="s">
        <v>588</v>
      </c>
    </row>
    <row r="126" spans="4:13">
      <c r="D126" s="64" t="s">
        <v>589</v>
      </c>
      <c r="E126" s="64">
        <v>253.5128</v>
      </c>
      <c r="F126" s="64" t="s">
        <v>205</v>
      </c>
      <c r="M126" s="84" t="s">
        <v>590</v>
      </c>
    </row>
    <row r="127" spans="4:13">
      <c r="D127" s="64" t="s">
        <v>591</v>
      </c>
      <c r="E127" s="64">
        <v>30.6646</v>
      </c>
      <c r="F127" s="64" t="s">
        <v>205</v>
      </c>
      <c r="M127" s="84" t="s">
        <v>592</v>
      </c>
    </row>
    <row r="128" spans="4:13">
      <c r="D128" s="64" t="s">
        <v>593</v>
      </c>
      <c r="E128" s="64">
        <v>798.94410000000005</v>
      </c>
      <c r="F128" s="64" t="s">
        <v>205</v>
      </c>
      <c r="M128" s="84" t="s">
        <v>594</v>
      </c>
    </row>
    <row r="129" spans="4:13">
      <c r="D129" s="64" t="s">
        <v>595</v>
      </c>
      <c r="E129" s="66">
        <v>30427.8308</v>
      </c>
      <c r="F129" s="64" t="s">
        <v>205</v>
      </c>
      <c r="M129" s="84" t="s">
        <v>596</v>
      </c>
    </row>
    <row r="130" spans="4:13">
      <c r="D130" s="64" t="s">
        <v>597</v>
      </c>
      <c r="E130" s="66">
        <v>3106.0344</v>
      </c>
      <c r="F130" s="64" t="s">
        <v>205</v>
      </c>
      <c r="M130" s="84" t="s">
        <v>598</v>
      </c>
    </row>
    <row r="131" spans="4:13">
      <c r="D131" s="64" t="s">
        <v>599</v>
      </c>
      <c r="E131" s="66">
        <v>20591.984199999999</v>
      </c>
      <c r="F131" s="64" t="s">
        <v>205</v>
      </c>
      <c r="M131" s="84" t="s">
        <v>600</v>
      </c>
    </row>
    <row r="132" spans="4:13">
      <c r="D132" s="64" t="s">
        <v>601</v>
      </c>
      <c r="E132" s="64">
        <v>5.4294000000000002</v>
      </c>
      <c r="F132" s="64" t="s">
        <v>205</v>
      </c>
      <c r="M132" s="84" t="s">
        <v>602</v>
      </c>
    </row>
    <row r="133" spans="4:13">
      <c r="D133" s="64" t="s">
        <v>603</v>
      </c>
      <c r="E133" s="64">
        <v>123.699</v>
      </c>
      <c r="F133" s="64" t="s">
        <v>205</v>
      </c>
      <c r="M133" s="84" t="s">
        <v>604</v>
      </c>
    </row>
    <row r="134" spans="4:13">
      <c r="D134" s="64" t="s">
        <v>605</v>
      </c>
      <c r="E134" s="64">
        <v>14.374000000000001</v>
      </c>
      <c r="F134" s="64" t="s">
        <v>205</v>
      </c>
      <c r="M134" s="84" t="s">
        <v>606</v>
      </c>
    </row>
    <row r="135" spans="4:13">
      <c r="D135" s="64" t="s">
        <v>607</v>
      </c>
      <c r="E135" s="64">
        <v>102.9272</v>
      </c>
      <c r="F135" s="64" t="s">
        <v>205</v>
      </c>
      <c r="M135" s="84" t="s">
        <v>608</v>
      </c>
    </row>
    <row r="136" spans="4:13">
      <c r="D136" s="64" t="s">
        <v>609</v>
      </c>
      <c r="E136" s="64">
        <v>5.2271000000000001</v>
      </c>
      <c r="F136" s="64" t="s">
        <v>205</v>
      </c>
      <c r="M136" s="84" t="s">
        <v>610</v>
      </c>
    </row>
    <row r="137" spans="4:13">
      <c r="D137" s="64" t="s">
        <v>611</v>
      </c>
      <c r="E137" s="64">
        <v>4.3127000000000004</v>
      </c>
      <c r="F137" s="64" t="s">
        <v>205</v>
      </c>
      <c r="M137" s="84" t="s">
        <v>612</v>
      </c>
    </row>
    <row r="138" spans="4:13">
      <c r="D138" s="64" t="s">
        <v>613</v>
      </c>
      <c r="E138" s="64">
        <v>3.2320000000000002</v>
      </c>
      <c r="F138" s="64" t="s">
        <v>205</v>
      </c>
      <c r="M138" s="84" t="s">
        <v>614</v>
      </c>
    </row>
    <row r="139" spans="4:13">
      <c r="D139" s="64" t="s">
        <v>615</v>
      </c>
      <c r="E139" s="64">
        <v>7.1060999999999996</v>
      </c>
      <c r="F139" s="64" t="s">
        <v>205</v>
      </c>
      <c r="M139" s="84" t="s">
        <v>616</v>
      </c>
    </row>
    <row r="140" spans="4:13">
      <c r="D140" s="64" t="s">
        <v>617</v>
      </c>
      <c r="E140" s="64">
        <v>5.6698000000000004</v>
      </c>
      <c r="F140" s="64" t="s">
        <v>205</v>
      </c>
      <c r="M140" s="84" t="s">
        <v>618</v>
      </c>
    </row>
    <row r="141" spans="4:13">
      <c r="D141" s="64" t="s">
        <v>619</v>
      </c>
      <c r="E141" s="64">
        <v>3.9722</v>
      </c>
      <c r="F141" s="64" t="s">
        <v>205</v>
      </c>
      <c r="M141" s="84" t="s">
        <v>620</v>
      </c>
    </row>
    <row r="142" spans="4:13">
      <c r="D142" s="64" t="s">
        <v>621</v>
      </c>
      <c r="E142" s="64">
        <v>7.3323999999999998</v>
      </c>
      <c r="F142" s="64" t="s">
        <v>205</v>
      </c>
      <c r="M142" s="84" t="s">
        <v>622</v>
      </c>
    </row>
    <row r="143" spans="4:13">
      <c r="D143" s="64" t="s">
        <v>623</v>
      </c>
      <c r="E143" s="64">
        <v>5.8331999999999997</v>
      </c>
      <c r="F143" s="64" t="s">
        <v>205</v>
      </c>
      <c r="M143" s="84" t="s">
        <v>624</v>
      </c>
    </row>
    <row r="144" spans="4:13">
      <c r="D144" s="64" t="s">
        <v>112</v>
      </c>
      <c r="E144" s="64">
        <v>4.0613999999999999</v>
      </c>
      <c r="F144" s="64" t="s">
        <v>205</v>
      </c>
      <c r="M144" s="84" t="s">
        <v>625</v>
      </c>
    </row>
    <row r="145" spans="4:13">
      <c r="D145" s="64" t="s">
        <v>626</v>
      </c>
      <c r="E145" s="64">
        <v>0.93059999999999998</v>
      </c>
      <c r="F145" s="64" t="s">
        <v>205</v>
      </c>
      <c r="M145" s="84" t="s">
        <v>627</v>
      </c>
    </row>
    <row r="146" spans="4:13">
      <c r="D146" s="64" t="s">
        <v>628</v>
      </c>
      <c r="E146" s="64">
        <v>0.64539999999999997</v>
      </c>
      <c r="F146" s="64" t="s">
        <v>205</v>
      </c>
      <c r="M146" s="84" t="s">
        <v>629</v>
      </c>
    </row>
    <row r="147" spans="4:13">
      <c r="D147" s="64" t="s">
        <v>630</v>
      </c>
      <c r="E147" s="64">
        <v>0.84789999999999999</v>
      </c>
      <c r="F147" s="64" t="s">
        <v>205</v>
      </c>
      <c r="M147" s="84" t="s">
        <v>631</v>
      </c>
    </row>
    <row r="148" spans="4:13">
      <c r="D148" s="64" t="s">
        <v>632</v>
      </c>
      <c r="E148" s="64">
        <v>2.3054000000000001</v>
      </c>
      <c r="F148" s="64" t="s">
        <v>205</v>
      </c>
      <c r="M148" s="84" t="s">
        <v>633</v>
      </c>
    </row>
    <row r="149" spans="4:13">
      <c r="D149" s="64" t="s">
        <v>634</v>
      </c>
      <c r="E149" s="64">
        <v>4.8171999999999997</v>
      </c>
      <c r="F149" s="64" t="s">
        <v>205</v>
      </c>
      <c r="M149" s="84" t="s">
        <v>635</v>
      </c>
    </row>
    <row r="150" spans="4:13">
      <c r="D150" s="64" t="s">
        <v>636</v>
      </c>
      <c r="E150" s="64">
        <v>202.64060000000001</v>
      </c>
      <c r="F150" s="64" t="s">
        <v>205</v>
      </c>
      <c r="M150" s="84" t="s">
        <v>637</v>
      </c>
    </row>
    <row r="151" spans="4:13">
      <c r="D151" s="64" t="s">
        <v>638</v>
      </c>
      <c r="E151" s="64">
        <v>44.5379</v>
      </c>
      <c r="F151" s="64" t="s">
        <v>205</v>
      </c>
      <c r="M151" s="84" t="s">
        <v>639</v>
      </c>
    </row>
    <row r="152" spans="4:13">
      <c r="D152" s="64" t="s">
        <v>640</v>
      </c>
      <c r="E152" s="64">
        <v>331.81400000000002</v>
      </c>
      <c r="F152" s="64" t="s">
        <v>205</v>
      </c>
      <c r="M152" s="84" t="s">
        <v>641</v>
      </c>
    </row>
    <row r="153" spans="4:13">
      <c r="D153" s="64" t="s">
        <v>642</v>
      </c>
      <c r="E153" s="64">
        <v>111.2689</v>
      </c>
      <c r="F153" s="64" t="s">
        <v>205</v>
      </c>
      <c r="M153" s="84" t="s">
        <v>643</v>
      </c>
    </row>
    <row r="154" spans="4:13">
      <c r="D154" s="64" t="s">
        <v>644</v>
      </c>
      <c r="E154" s="64">
        <v>16.768999999999998</v>
      </c>
      <c r="F154" s="64" t="s">
        <v>205</v>
      </c>
      <c r="M154" s="84" t="s">
        <v>645</v>
      </c>
    </row>
    <row r="155" spans="4:13">
      <c r="D155" s="64" t="s">
        <v>646</v>
      </c>
      <c r="E155" s="64">
        <v>29.559899999999999</v>
      </c>
      <c r="F155" s="64" t="s">
        <v>205</v>
      </c>
      <c r="M155" s="84" t="s">
        <v>647</v>
      </c>
    </row>
    <row r="156" spans="4:13">
      <c r="D156" s="64" t="s">
        <v>648</v>
      </c>
      <c r="E156" s="64">
        <v>19.1876</v>
      </c>
      <c r="F156" s="64" t="s">
        <v>205</v>
      </c>
      <c r="M156" s="84" t="s">
        <v>649</v>
      </c>
    </row>
    <row r="157" spans="4:13">
      <c r="D157" s="64" t="s">
        <v>650</v>
      </c>
      <c r="E157" s="64">
        <v>29.456099999999999</v>
      </c>
      <c r="F157" s="64" t="s">
        <v>205</v>
      </c>
      <c r="M157" s="84" t="s">
        <v>651</v>
      </c>
    </row>
    <row r="158" spans="4:13">
      <c r="D158" s="64" t="s">
        <v>652</v>
      </c>
      <c r="E158" s="64">
        <v>1.6935</v>
      </c>
      <c r="F158" s="64" t="s">
        <v>205</v>
      </c>
      <c r="M158" s="84" t="s">
        <v>653</v>
      </c>
    </row>
    <row r="159" spans="4:13">
      <c r="D159" s="64" t="s">
        <v>654</v>
      </c>
      <c r="E159" s="64">
        <v>17.2195</v>
      </c>
      <c r="F159" s="64" t="s">
        <v>205</v>
      </c>
      <c r="M159" s="84" t="s">
        <v>655</v>
      </c>
    </row>
    <row r="160" spans="4:13">
      <c r="D160" s="64" t="s">
        <v>656</v>
      </c>
      <c r="E160" s="64">
        <v>17.0474</v>
      </c>
      <c r="F160" s="64" t="s">
        <v>205</v>
      </c>
      <c r="M160" s="84" t="s">
        <v>657</v>
      </c>
    </row>
    <row r="161" spans="4:13">
      <c r="D161" s="64" t="s">
        <v>658</v>
      </c>
      <c r="E161" s="64">
        <v>3.2945000000000002</v>
      </c>
      <c r="F161" s="64" t="s">
        <v>205</v>
      </c>
      <c r="M161" s="84" t="s">
        <v>659</v>
      </c>
    </row>
    <row r="162" spans="4:13">
      <c r="D162" s="64" t="s">
        <v>660</v>
      </c>
      <c r="E162" s="64">
        <v>0.93369999999999997</v>
      </c>
      <c r="F162" s="64" t="s">
        <v>205</v>
      </c>
      <c r="M162" s="84" t="s">
        <v>661</v>
      </c>
    </row>
    <row r="163" spans="4:13">
      <c r="D163" s="64" t="s">
        <v>662</v>
      </c>
      <c r="E163" s="64">
        <v>2.964</v>
      </c>
      <c r="F163" s="64" t="s">
        <v>205</v>
      </c>
      <c r="M163" s="84" t="s">
        <v>663</v>
      </c>
    </row>
    <row r="164" spans="4:13">
      <c r="D164" s="64" t="s">
        <v>664</v>
      </c>
      <c r="E164" s="64">
        <v>0.57550000000000001</v>
      </c>
      <c r="F164" s="64" t="s">
        <v>205</v>
      </c>
      <c r="M164" s="84" t="s">
        <v>665</v>
      </c>
    </row>
    <row r="165" spans="4:13">
      <c r="D165" s="64" t="s">
        <v>666</v>
      </c>
      <c r="E165" s="64">
        <v>0.33189999999999997</v>
      </c>
      <c r="F165" s="64" t="s">
        <v>205</v>
      </c>
      <c r="M165" s="84" t="s">
        <v>667</v>
      </c>
    </row>
    <row r="166" spans="4:13">
      <c r="D166" s="64" t="s">
        <v>668</v>
      </c>
      <c r="E166" s="64">
        <v>2.3199999999999998E-2</v>
      </c>
      <c r="F166" s="64" t="s">
        <v>205</v>
      </c>
      <c r="M166" s="84" t="s">
        <v>669</v>
      </c>
    </row>
    <row r="167" spans="4:13">
      <c r="D167" s="64" t="s">
        <v>670</v>
      </c>
      <c r="E167" s="64">
        <v>0.33200000000000002</v>
      </c>
      <c r="F167" s="64" t="s">
        <v>205</v>
      </c>
      <c r="M167" s="84" t="s">
        <v>671</v>
      </c>
    </row>
    <row r="168" spans="4:13">
      <c r="D168" s="64" t="s">
        <v>672</v>
      </c>
      <c r="E168" s="64">
        <v>0.41099999999999998</v>
      </c>
      <c r="F168" s="64" t="s">
        <v>205</v>
      </c>
      <c r="M168" s="84" t="s">
        <v>673</v>
      </c>
    </row>
    <row r="169" spans="4:13">
      <c r="D169" s="64" t="s">
        <v>674</v>
      </c>
      <c r="E169" s="64">
        <v>0.37630000000000002</v>
      </c>
      <c r="F169" s="64" t="s">
        <v>205</v>
      </c>
      <c r="M169" s="84" t="s">
        <v>675</v>
      </c>
    </row>
    <row r="170" spans="4:13">
      <c r="D170" s="64" t="s">
        <v>676</v>
      </c>
      <c r="E170" s="64">
        <v>3.0099999999999998E-2</v>
      </c>
      <c r="F170" s="64" t="s">
        <v>205</v>
      </c>
      <c r="M170" s="84" t="s">
        <v>677</v>
      </c>
    </row>
    <row r="171" spans="4:13">
      <c r="D171" s="64" t="s">
        <v>678</v>
      </c>
      <c r="E171" s="64">
        <v>0.37640000000000001</v>
      </c>
      <c r="F171" s="64" t="s">
        <v>205</v>
      </c>
      <c r="M171" s="84" t="s">
        <v>679</v>
      </c>
    </row>
    <row r="172" spans="4:13">
      <c r="D172" s="64" t="s">
        <v>680</v>
      </c>
      <c r="E172" s="64">
        <v>0.43149999999999999</v>
      </c>
      <c r="F172" s="64" t="s">
        <v>205</v>
      </c>
      <c r="M172" s="84" t="s">
        <v>681</v>
      </c>
    </row>
    <row r="173" spans="4:13">
      <c r="D173" s="64" t="s">
        <v>682</v>
      </c>
      <c r="E173" s="64">
        <v>0.43149999999999999</v>
      </c>
      <c r="F173" s="64" t="s">
        <v>205</v>
      </c>
      <c r="M173" s="125" t="s">
        <v>683</v>
      </c>
    </row>
    <row r="174" spans="4:13">
      <c r="D174" s="64" t="s">
        <v>684</v>
      </c>
      <c r="E174" s="64">
        <v>3.1</v>
      </c>
      <c r="F174" s="64" t="s">
        <v>205</v>
      </c>
      <c r="M174" s="84" t="s">
        <v>685</v>
      </c>
    </row>
    <row r="175" spans="4:13">
      <c r="D175" s="64" t="s">
        <v>686</v>
      </c>
      <c r="E175" s="64">
        <v>3.4018000000000002</v>
      </c>
      <c r="F175" s="64" t="s">
        <v>205</v>
      </c>
      <c r="M175" s="84" t="s">
        <v>687</v>
      </c>
    </row>
    <row r="176" spans="4:13">
      <c r="D176" s="64" t="s">
        <v>688</v>
      </c>
      <c r="E176" s="64">
        <v>2.5419999999999998</v>
      </c>
      <c r="F176" s="64" t="s">
        <v>205</v>
      </c>
      <c r="M176" s="84" t="s">
        <v>689</v>
      </c>
    </row>
    <row r="177" spans="4:13">
      <c r="D177" s="64" t="s">
        <v>690</v>
      </c>
      <c r="E177" s="64">
        <v>1.87</v>
      </c>
      <c r="F177" s="64" t="s">
        <v>205</v>
      </c>
      <c r="M177" s="84" t="s">
        <v>691</v>
      </c>
    </row>
    <row r="178" spans="4:13">
      <c r="D178" s="64" t="s">
        <v>692</v>
      </c>
      <c r="E178" s="64">
        <v>3.9634999999999998</v>
      </c>
      <c r="F178" s="64" t="s">
        <v>205</v>
      </c>
      <c r="M178" s="84" t="s">
        <v>693</v>
      </c>
    </row>
    <row r="179" spans="4:13">
      <c r="D179" s="64" t="s">
        <v>694</v>
      </c>
      <c r="E179" s="64">
        <v>3.7850000000000001</v>
      </c>
      <c r="F179" s="64" t="s">
        <v>205</v>
      </c>
      <c r="M179" s="84" t="s">
        <v>695</v>
      </c>
    </row>
    <row r="180" spans="4:13">
      <c r="D180" s="64" t="s">
        <v>696</v>
      </c>
      <c r="E180" s="64">
        <v>8.5547000000000004</v>
      </c>
      <c r="F180" s="64" t="s">
        <v>205</v>
      </c>
      <c r="M180" s="84" t="s">
        <v>697</v>
      </c>
    </row>
    <row r="181" spans="4:13">
      <c r="D181" s="64" t="s">
        <v>698</v>
      </c>
      <c r="E181" s="64">
        <v>8.5547000000000004</v>
      </c>
      <c r="F181" s="64" t="s">
        <v>205</v>
      </c>
      <c r="M181" s="84" t="s">
        <v>699</v>
      </c>
    </row>
    <row r="182" spans="4:13">
      <c r="D182" s="64" t="s">
        <v>700</v>
      </c>
      <c r="E182" s="64">
        <v>23.137799999999999</v>
      </c>
      <c r="F182" s="64" t="s">
        <v>205</v>
      </c>
      <c r="M182" s="84" t="s">
        <v>701</v>
      </c>
    </row>
    <row r="183" spans="4:13">
      <c r="D183" s="64" t="s">
        <v>702</v>
      </c>
      <c r="E183" s="64">
        <v>2.4323000000000001</v>
      </c>
      <c r="F183" s="64" t="s">
        <v>205</v>
      </c>
      <c r="M183" s="84" t="s">
        <v>703</v>
      </c>
    </row>
    <row r="184" spans="4:13">
      <c r="D184" s="64" t="s">
        <v>704</v>
      </c>
      <c r="E184" s="64">
        <v>2.2412000000000001</v>
      </c>
      <c r="F184" s="64" t="s">
        <v>205</v>
      </c>
      <c r="M184" s="84" t="s">
        <v>705</v>
      </c>
    </row>
    <row r="185" spans="4:13">
      <c r="D185" s="64" t="s">
        <v>706</v>
      </c>
      <c r="E185" s="64">
        <v>3.6193</v>
      </c>
      <c r="F185" s="64" t="s">
        <v>205</v>
      </c>
      <c r="M185" s="84" t="s">
        <v>707</v>
      </c>
    </row>
    <row r="186" spans="4:13">
      <c r="D186" s="64" t="s">
        <v>708</v>
      </c>
      <c r="E186" s="64">
        <v>4.3053999999999997</v>
      </c>
      <c r="F186" s="64" t="s">
        <v>205</v>
      </c>
      <c r="M186" s="84" t="s">
        <v>709</v>
      </c>
    </row>
    <row r="187" spans="4:13">
      <c r="D187" s="64" t="s">
        <v>710</v>
      </c>
      <c r="E187" s="64">
        <v>2.1160000000000001</v>
      </c>
      <c r="F187" s="64" t="s">
        <v>205</v>
      </c>
      <c r="M187" s="84" t="s">
        <v>711</v>
      </c>
    </row>
    <row r="188" spans="4:13">
      <c r="D188" s="64" t="s">
        <v>712</v>
      </c>
      <c r="E188" s="64">
        <v>11.581899999999999</v>
      </c>
      <c r="F188" s="64" t="s">
        <v>205</v>
      </c>
      <c r="M188" s="84" t="s">
        <v>713</v>
      </c>
    </row>
    <row r="189" spans="4:13">
      <c r="D189" s="64" t="s">
        <v>714</v>
      </c>
      <c r="E189" s="64">
        <v>11.8279</v>
      </c>
      <c r="F189" s="64" t="s">
        <v>205</v>
      </c>
      <c r="M189" s="125" t="s">
        <v>715</v>
      </c>
    </row>
    <row r="190" spans="4:13">
      <c r="D190" s="64" t="s">
        <v>716</v>
      </c>
      <c r="E190" s="64">
        <v>2.6680000000000001</v>
      </c>
      <c r="F190" s="64" t="s">
        <v>205</v>
      </c>
      <c r="M190" s="84" t="s">
        <v>717</v>
      </c>
    </row>
    <row r="191" spans="4:13">
      <c r="D191" s="64" t="s">
        <v>718</v>
      </c>
      <c r="E191" s="64">
        <v>0.55210000000000004</v>
      </c>
      <c r="F191" s="64" t="s">
        <v>205</v>
      </c>
      <c r="M191" s="84" t="s">
        <v>719</v>
      </c>
    </row>
    <row r="192" spans="4:13">
      <c r="D192" s="64" t="s">
        <v>720</v>
      </c>
      <c r="E192" s="64">
        <v>1.7703</v>
      </c>
      <c r="F192" s="64" t="s">
        <v>205</v>
      </c>
      <c r="M192" s="84" t="s">
        <v>721</v>
      </c>
    </row>
    <row r="193" spans="4:13">
      <c r="D193" s="64" t="s">
        <v>722</v>
      </c>
      <c r="E193" s="64">
        <v>0.85709999999999997</v>
      </c>
      <c r="F193" s="64" t="s">
        <v>205</v>
      </c>
      <c r="M193" s="84" t="s">
        <v>723</v>
      </c>
    </row>
    <row r="194" spans="4:13">
      <c r="D194" s="64" t="s">
        <v>724</v>
      </c>
      <c r="E194" s="64">
        <v>1.3873</v>
      </c>
      <c r="F194" s="64" t="s">
        <v>205</v>
      </c>
      <c r="M194" s="84" t="s">
        <v>725</v>
      </c>
    </row>
    <row r="195" spans="4:13">
      <c r="D195" s="64" t="s">
        <v>726</v>
      </c>
      <c r="E195" s="64">
        <v>3.5680999999999998</v>
      </c>
      <c r="F195" s="64" t="s">
        <v>205</v>
      </c>
      <c r="M195" s="84" t="s">
        <v>727</v>
      </c>
    </row>
    <row r="196" spans="4:13">
      <c r="D196" s="64" t="s">
        <v>728</v>
      </c>
      <c r="E196" s="64">
        <v>5.0168999999999997</v>
      </c>
      <c r="F196" s="64" t="s">
        <v>205</v>
      </c>
      <c r="M196" s="84" t="s">
        <v>729</v>
      </c>
    </row>
    <row r="197" spans="4:13">
      <c r="D197" s="64" t="s">
        <v>730</v>
      </c>
      <c r="E197" s="64">
        <v>4.5199999999999996</v>
      </c>
      <c r="F197" s="64" t="s">
        <v>205</v>
      </c>
      <c r="M197" s="84" t="s">
        <v>731</v>
      </c>
    </row>
    <row r="198" spans="4:13">
      <c r="D198" s="64" t="s">
        <v>732</v>
      </c>
      <c r="E198" s="64">
        <v>3.536</v>
      </c>
      <c r="F198" s="64" t="s">
        <v>205</v>
      </c>
      <c r="M198" s="84" t="s">
        <v>733</v>
      </c>
    </row>
    <row r="199" spans="4:13">
      <c r="D199" s="64" t="s">
        <v>734</v>
      </c>
      <c r="E199" s="64">
        <v>6.4</v>
      </c>
      <c r="F199" s="64" t="s">
        <v>205</v>
      </c>
      <c r="M199" s="84" t="s">
        <v>735</v>
      </c>
    </row>
    <row r="200" spans="4:13">
      <c r="D200" s="64" t="s">
        <v>736</v>
      </c>
      <c r="E200" s="64">
        <v>4.8520000000000003</v>
      </c>
      <c r="F200" s="64" t="s">
        <v>205</v>
      </c>
      <c r="M200" s="84" t="s">
        <v>737</v>
      </c>
    </row>
    <row r="201" spans="4:13">
      <c r="D201" s="64" t="s">
        <v>738</v>
      </c>
      <c r="E201" s="64">
        <v>2.38</v>
      </c>
      <c r="F201" s="64" t="s">
        <v>205</v>
      </c>
      <c r="M201" s="84" t="s">
        <v>739</v>
      </c>
    </row>
    <row r="202" spans="4:13">
      <c r="D202" s="64" t="s">
        <v>740</v>
      </c>
      <c r="E202" s="64">
        <v>2.38</v>
      </c>
      <c r="F202" s="64" t="s">
        <v>205</v>
      </c>
      <c r="M202" s="84" t="s">
        <v>741</v>
      </c>
    </row>
    <row r="203" spans="4:13">
      <c r="D203" s="64" t="s">
        <v>742</v>
      </c>
      <c r="E203" s="64">
        <v>1.63</v>
      </c>
      <c r="F203" s="64" t="s">
        <v>205</v>
      </c>
      <c r="M203" s="84" t="s">
        <v>743</v>
      </c>
    </row>
    <row r="204" spans="4:13">
      <c r="D204" s="64" t="s">
        <v>744</v>
      </c>
      <c r="E204" s="64">
        <v>4.5789</v>
      </c>
      <c r="F204" s="64" t="s">
        <v>205</v>
      </c>
      <c r="M204" s="84" t="s">
        <v>745</v>
      </c>
    </row>
    <row r="205" spans="4:13">
      <c r="D205" s="64" t="s">
        <v>746</v>
      </c>
      <c r="E205" s="64">
        <v>3.7530000000000001</v>
      </c>
      <c r="F205" s="64" t="s">
        <v>205</v>
      </c>
      <c r="M205" s="84" t="s">
        <v>747</v>
      </c>
    </row>
    <row r="206" spans="4:13">
      <c r="D206" s="64" t="s">
        <v>748</v>
      </c>
      <c r="E206" s="64">
        <v>3.7530000000000001</v>
      </c>
      <c r="F206" s="64" t="s">
        <v>205</v>
      </c>
      <c r="M206" s="84" t="s">
        <v>749</v>
      </c>
    </row>
    <row r="207" spans="4:13">
      <c r="D207" s="64" t="s">
        <v>750</v>
      </c>
      <c r="E207" s="64">
        <v>2.1922000000000001</v>
      </c>
      <c r="F207" s="64" t="s">
        <v>205</v>
      </c>
      <c r="M207" s="84" t="s">
        <v>751</v>
      </c>
    </row>
    <row r="208" spans="4:13">
      <c r="D208" s="64" t="s">
        <v>752</v>
      </c>
      <c r="E208" s="64">
        <v>3.4</v>
      </c>
      <c r="F208" s="64" t="s">
        <v>205</v>
      </c>
      <c r="M208" s="84" t="s">
        <v>753</v>
      </c>
    </row>
    <row r="209" spans="4:13">
      <c r="D209" s="64" t="s">
        <v>754</v>
      </c>
      <c r="E209" s="64">
        <v>3.8483999999999998</v>
      </c>
      <c r="F209" s="64" t="s">
        <v>205</v>
      </c>
      <c r="M209" s="84" t="s">
        <v>755</v>
      </c>
    </row>
    <row r="210" spans="4:13">
      <c r="D210" s="64" t="s">
        <v>756</v>
      </c>
      <c r="E210" s="64">
        <v>2.7519999999999998</v>
      </c>
      <c r="F210" s="64" t="s">
        <v>205</v>
      </c>
      <c r="M210" s="84" t="s">
        <v>757</v>
      </c>
    </row>
    <row r="211" spans="4:13">
      <c r="D211" s="64" t="s">
        <v>758</v>
      </c>
      <c r="E211" s="64">
        <v>1.8</v>
      </c>
      <c r="F211" s="64" t="s">
        <v>205</v>
      </c>
      <c r="M211" s="84" t="s">
        <v>759</v>
      </c>
    </row>
    <row r="212" spans="4:13">
      <c r="D212" s="64" t="s">
        <v>760</v>
      </c>
      <c r="E212" s="64">
        <v>1.87</v>
      </c>
      <c r="F212" s="64" t="s">
        <v>205</v>
      </c>
      <c r="M212" s="84" t="s">
        <v>761</v>
      </c>
    </row>
    <row r="213" spans="4:13">
      <c r="D213" s="64" t="s">
        <v>762</v>
      </c>
      <c r="E213" s="64">
        <v>1.79</v>
      </c>
      <c r="F213" s="64" t="s">
        <v>205</v>
      </c>
      <c r="M213" s="84" t="s">
        <v>763</v>
      </c>
    </row>
    <row r="214" spans="4:13">
      <c r="D214" s="64" t="s">
        <v>764</v>
      </c>
      <c r="E214" s="64">
        <v>2.0459999999999998</v>
      </c>
      <c r="F214" s="64" t="s">
        <v>205</v>
      </c>
      <c r="M214" s="84" t="s">
        <v>765</v>
      </c>
    </row>
    <row r="215" spans="4:13">
      <c r="D215" s="64" t="s">
        <v>766</v>
      </c>
      <c r="E215" s="64">
        <v>2.4487999999999999</v>
      </c>
      <c r="F215" s="64" t="s">
        <v>205</v>
      </c>
      <c r="M215" s="84" t="s">
        <v>767</v>
      </c>
    </row>
    <row r="216" spans="4:13">
      <c r="D216" s="64" t="s">
        <v>768</v>
      </c>
      <c r="E216" s="64">
        <v>1.87</v>
      </c>
      <c r="F216" s="64" t="s">
        <v>205</v>
      </c>
      <c r="M216" s="125" t="s">
        <v>769</v>
      </c>
    </row>
    <row r="217" spans="4:13">
      <c r="D217" s="64" t="s">
        <v>770</v>
      </c>
      <c r="E217" s="64">
        <v>0</v>
      </c>
      <c r="F217" s="64" t="s">
        <v>205</v>
      </c>
      <c r="M217" s="84" t="s">
        <v>771</v>
      </c>
    </row>
    <row r="218" spans="4:13">
      <c r="D218" s="64" t="s">
        <v>772</v>
      </c>
      <c r="E218" s="64">
        <v>2.19</v>
      </c>
      <c r="F218" s="64" t="s">
        <v>205</v>
      </c>
      <c r="M218" s="84" t="s">
        <v>773</v>
      </c>
    </row>
    <row r="219" spans="4:13">
      <c r="D219" s="64" t="s">
        <v>774</v>
      </c>
      <c r="E219" s="64">
        <v>1.2634000000000001</v>
      </c>
      <c r="F219" s="64" t="s">
        <v>205</v>
      </c>
      <c r="M219" s="84" t="s">
        <v>775</v>
      </c>
    </row>
    <row r="220" spans="4:13">
      <c r="D220" s="64" t="s">
        <v>776</v>
      </c>
      <c r="E220" s="64">
        <v>1.905</v>
      </c>
      <c r="F220" s="64" t="s">
        <v>205</v>
      </c>
      <c r="M220" s="125" t="s">
        <v>777</v>
      </c>
    </row>
    <row r="221" spans="4:13">
      <c r="D221" s="64" t="s">
        <v>778</v>
      </c>
      <c r="E221" s="64">
        <v>2.0512999999999999</v>
      </c>
      <c r="F221" s="64" t="s">
        <v>205</v>
      </c>
      <c r="M221" s="84" t="s">
        <v>779</v>
      </c>
    </row>
    <row r="222" spans="4:13">
      <c r="D222" s="64" t="s">
        <v>780</v>
      </c>
      <c r="E222" s="64">
        <v>2.19</v>
      </c>
      <c r="F222" s="64" t="s">
        <v>205</v>
      </c>
      <c r="M222" s="84" t="s">
        <v>781</v>
      </c>
    </row>
    <row r="223" spans="4:13">
      <c r="D223" s="64" t="s">
        <v>782</v>
      </c>
      <c r="E223" s="64">
        <v>1.3564000000000001</v>
      </c>
      <c r="F223" s="64" t="s">
        <v>205</v>
      </c>
      <c r="M223" s="84" t="s">
        <v>783</v>
      </c>
    </row>
    <row r="224" spans="4:13">
      <c r="D224" s="64" t="s">
        <v>784</v>
      </c>
      <c r="E224" s="64">
        <v>2.6061999999999999</v>
      </c>
      <c r="F224" s="64" t="s">
        <v>205</v>
      </c>
      <c r="M224" s="84" t="s">
        <v>785</v>
      </c>
    </row>
    <row r="225" spans="4:13">
      <c r="D225" s="64" t="s">
        <v>786</v>
      </c>
      <c r="E225" s="64">
        <v>2.6061999999999999</v>
      </c>
      <c r="F225" s="64" t="s">
        <v>205</v>
      </c>
      <c r="M225" s="84" t="s">
        <v>787</v>
      </c>
    </row>
    <row r="226" spans="4:13">
      <c r="D226" s="64" t="s">
        <v>788</v>
      </c>
      <c r="E226" s="64">
        <v>1.6096999999999999</v>
      </c>
      <c r="F226" s="64" t="s">
        <v>205</v>
      </c>
      <c r="M226" s="84" t="s">
        <v>789</v>
      </c>
    </row>
    <row r="227" spans="4:13">
      <c r="D227" s="64" t="s">
        <v>790</v>
      </c>
      <c r="E227" s="64">
        <v>3.5032999999999999</v>
      </c>
      <c r="F227" s="64" t="s">
        <v>205</v>
      </c>
      <c r="M227" s="84" t="s">
        <v>791</v>
      </c>
    </row>
    <row r="228" spans="4:13">
      <c r="D228" s="64" t="s">
        <v>792</v>
      </c>
      <c r="E228" s="64">
        <v>3.5032999999999999</v>
      </c>
      <c r="F228" s="64" t="s">
        <v>205</v>
      </c>
      <c r="M228" s="84" t="s">
        <v>793</v>
      </c>
    </row>
    <row r="229" spans="4:13">
      <c r="D229" s="64" t="s">
        <v>794</v>
      </c>
      <c r="E229" s="64">
        <v>3.75</v>
      </c>
      <c r="F229" s="64" t="s">
        <v>205</v>
      </c>
      <c r="M229" s="84" t="s">
        <v>795</v>
      </c>
    </row>
    <row r="230" spans="4:13">
      <c r="D230" s="64" t="s">
        <v>796</v>
      </c>
      <c r="E230" s="64">
        <v>4.4931000000000001</v>
      </c>
      <c r="F230" s="64" t="s">
        <v>205</v>
      </c>
      <c r="M230" s="84" t="s">
        <v>797</v>
      </c>
    </row>
    <row r="231" spans="4:13">
      <c r="D231" s="64" t="s">
        <v>798</v>
      </c>
      <c r="E231" s="64">
        <v>5.2549999999999999</v>
      </c>
      <c r="F231" s="64" t="s">
        <v>205</v>
      </c>
      <c r="M231" s="84" t="s">
        <v>799</v>
      </c>
    </row>
    <row r="232" spans="4:13">
      <c r="D232" s="64" t="s">
        <v>800</v>
      </c>
      <c r="E232" s="64">
        <v>2.1621000000000001</v>
      </c>
      <c r="F232" s="64" t="s">
        <v>205</v>
      </c>
      <c r="M232" s="84" t="s">
        <v>801</v>
      </c>
    </row>
    <row r="233" spans="4:13">
      <c r="D233" s="64" t="s">
        <v>802</v>
      </c>
      <c r="E233" s="64">
        <v>3.2</v>
      </c>
      <c r="F233" s="64" t="s">
        <v>205</v>
      </c>
      <c r="M233" s="84" t="s">
        <v>803</v>
      </c>
    </row>
    <row r="234" spans="4:13">
      <c r="D234" s="64" t="s">
        <v>804</v>
      </c>
      <c r="E234" s="64">
        <v>4.2774000000000001</v>
      </c>
      <c r="F234" s="64" t="s">
        <v>205</v>
      </c>
      <c r="M234" s="84" t="s">
        <v>805</v>
      </c>
    </row>
    <row r="235" spans="4:13">
      <c r="D235" s="64" t="s">
        <v>806</v>
      </c>
      <c r="E235" s="64">
        <v>1.63</v>
      </c>
      <c r="F235" s="64" t="s">
        <v>205</v>
      </c>
      <c r="M235" s="84" t="s">
        <v>807</v>
      </c>
    </row>
    <row r="236" spans="4:13">
      <c r="D236" s="64" t="s">
        <v>808</v>
      </c>
      <c r="E236" s="64">
        <v>1.8759999999999999</v>
      </c>
      <c r="F236" s="64" t="s">
        <v>205</v>
      </c>
      <c r="M236" s="84" t="s">
        <v>809</v>
      </c>
    </row>
    <row r="237" spans="4:13">
      <c r="D237" s="64" t="s">
        <v>810</v>
      </c>
      <c r="E237" s="64">
        <v>1.5129999999999999</v>
      </c>
      <c r="F237" s="64" t="s">
        <v>205</v>
      </c>
      <c r="M237" s="84" t="s">
        <v>811</v>
      </c>
    </row>
    <row r="238" spans="4:13">
      <c r="D238" s="64" t="s">
        <v>812</v>
      </c>
      <c r="E238" s="64">
        <v>2.2799999999999998</v>
      </c>
      <c r="F238" s="64" t="s">
        <v>205</v>
      </c>
      <c r="M238" s="125" t="s">
        <v>813</v>
      </c>
    </row>
    <row r="239" spans="4:13">
      <c r="D239" s="64" t="s">
        <v>814</v>
      </c>
      <c r="E239" s="64">
        <v>2.16</v>
      </c>
      <c r="F239" s="64" t="s">
        <v>205</v>
      </c>
      <c r="M239" s="84" t="s">
        <v>815</v>
      </c>
    </row>
    <row r="240" spans="4:13">
      <c r="D240" s="64" t="s">
        <v>816</v>
      </c>
      <c r="E240" s="64">
        <v>2.25</v>
      </c>
      <c r="F240" s="64" t="s">
        <v>205</v>
      </c>
      <c r="M240" s="84" t="s">
        <v>817</v>
      </c>
    </row>
    <row r="241" spans="4:13">
      <c r="D241" s="64" t="s">
        <v>818</v>
      </c>
      <c r="E241" s="64">
        <v>2.4813999999999998</v>
      </c>
      <c r="F241" s="64" t="s">
        <v>205</v>
      </c>
      <c r="M241" s="84" t="s">
        <v>819</v>
      </c>
    </row>
    <row r="242" spans="4:13">
      <c r="D242" s="64" t="s">
        <v>820</v>
      </c>
      <c r="E242" s="64">
        <v>10.669</v>
      </c>
      <c r="F242" s="64" t="s">
        <v>205</v>
      </c>
      <c r="M242" s="84" t="s">
        <v>821</v>
      </c>
    </row>
    <row r="243" spans="4:13">
      <c r="D243" s="64" t="s">
        <v>822</v>
      </c>
      <c r="E243" s="64">
        <v>9.4153000000000002</v>
      </c>
      <c r="F243" s="64" t="s">
        <v>205</v>
      </c>
      <c r="M243" s="84" t="s">
        <v>823</v>
      </c>
    </row>
    <row r="244" spans="4:13">
      <c r="D244" s="64" t="s">
        <v>824</v>
      </c>
      <c r="E244" s="64">
        <v>3.3241000000000001</v>
      </c>
      <c r="F244" s="64" t="s">
        <v>205</v>
      </c>
      <c r="M244" s="84" t="s">
        <v>825</v>
      </c>
    </row>
    <row r="245" spans="4:13">
      <c r="D245" s="64" t="s">
        <v>826</v>
      </c>
      <c r="E245" s="64">
        <v>4.1167999999999996</v>
      </c>
      <c r="F245" s="64" t="s">
        <v>205</v>
      </c>
      <c r="M245" s="84" t="s">
        <v>827</v>
      </c>
    </row>
    <row r="246" spans="4:13">
      <c r="D246" s="64" t="s">
        <v>828</v>
      </c>
      <c r="E246" s="64">
        <v>4.6464999999999996</v>
      </c>
      <c r="F246" s="64" t="s">
        <v>205</v>
      </c>
      <c r="M246" s="84" t="s">
        <v>829</v>
      </c>
    </row>
    <row r="247" spans="4:13">
      <c r="D247" s="64" t="s">
        <v>830</v>
      </c>
      <c r="E247" s="64">
        <v>3.8816000000000002</v>
      </c>
      <c r="F247" s="64" t="s">
        <v>205</v>
      </c>
      <c r="M247" s="84" t="s">
        <v>831</v>
      </c>
    </row>
    <row r="248" spans="4:13">
      <c r="D248" s="64" t="s">
        <v>832</v>
      </c>
      <c r="E248" s="64">
        <v>3.3978000000000002</v>
      </c>
      <c r="F248" s="64" t="s">
        <v>205</v>
      </c>
      <c r="M248" s="125" t="s">
        <v>833</v>
      </c>
    </row>
    <row r="249" spans="4:13">
      <c r="D249" s="64" t="s">
        <v>834</v>
      </c>
      <c r="E249" s="64">
        <v>3.5605000000000002</v>
      </c>
      <c r="F249" s="64" t="s">
        <v>205</v>
      </c>
      <c r="M249" s="84" t="s">
        <v>835</v>
      </c>
    </row>
    <row r="250" spans="4:13">
      <c r="D250" s="64" t="s">
        <v>836</v>
      </c>
      <c r="E250" s="64">
        <v>3.3820000000000001</v>
      </c>
      <c r="F250" s="64" t="s">
        <v>205</v>
      </c>
      <c r="M250" s="84" t="s">
        <v>837</v>
      </c>
    </row>
    <row r="251" spans="4:13">
      <c r="D251" s="64" t="s">
        <v>838</v>
      </c>
      <c r="E251" s="64">
        <v>3.2660999999999998</v>
      </c>
      <c r="F251" s="64" t="s">
        <v>205</v>
      </c>
      <c r="M251" s="84" t="s">
        <v>839</v>
      </c>
    </row>
    <row r="252" spans="4:13">
      <c r="D252" s="64" t="s">
        <v>840</v>
      </c>
      <c r="E252" s="64">
        <v>3.2014999999999998</v>
      </c>
      <c r="F252" s="64" t="s">
        <v>205</v>
      </c>
    </row>
    <row r="253" spans="4:13">
      <c r="D253" s="64" t="s">
        <v>841</v>
      </c>
      <c r="E253" s="64">
        <v>2.2200000000000002</v>
      </c>
      <c r="F253" s="64" t="s">
        <v>205</v>
      </c>
    </row>
    <row r="254" spans="4:13">
      <c r="D254" s="64" t="s">
        <v>842</v>
      </c>
      <c r="E254" s="64">
        <v>1.99</v>
      </c>
      <c r="F254" s="64" t="s">
        <v>205</v>
      </c>
    </row>
    <row r="255" spans="4:13">
      <c r="D255" s="64" t="s">
        <v>843</v>
      </c>
      <c r="E255" s="64">
        <v>2.387</v>
      </c>
      <c r="F255" s="64" t="s">
        <v>205</v>
      </c>
    </row>
    <row r="256" spans="4:13">
      <c r="D256" s="64" t="s">
        <v>844</v>
      </c>
      <c r="E256" s="64">
        <v>2.036</v>
      </c>
      <c r="F256" s="64" t="s">
        <v>205</v>
      </c>
    </row>
    <row r="257" spans="4:6">
      <c r="D257" s="64" t="s">
        <v>845</v>
      </c>
      <c r="E257" s="64">
        <v>4.5773000000000001</v>
      </c>
      <c r="F257" s="64" t="s">
        <v>205</v>
      </c>
    </row>
    <row r="258" spans="4:6">
      <c r="D258" s="64" t="s">
        <v>846</v>
      </c>
      <c r="E258" s="64">
        <v>3.2511999999999999</v>
      </c>
      <c r="F258" s="64" t="s">
        <v>205</v>
      </c>
    </row>
    <row r="259" spans="4:6">
      <c r="D259" s="64" t="s">
        <v>847</v>
      </c>
      <c r="E259" s="64">
        <v>2.96</v>
      </c>
      <c r="F259" s="64" t="s">
        <v>205</v>
      </c>
    </row>
    <row r="260" spans="4:6">
      <c r="D260" s="64" t="s">
        <v>848</v>
      </c>
      <c r="E260" s="64">
        <v>3.4618000000000002</v>
      </c>
      <c r="F260" s="64" t="s">
        <v>205</v>
      </c>
    </row>
    <row r="261" spans="4:6">
      <c r="D261" s="64" t="s">
        <v>849</v>
      </c>
      <c r="E261" s="64">
        <v>7.2801</v>
      </c>
      <c r="F261" s="64" t="s">
        <v>205</v>
      </c>
    </row>
    <row r="262" spans="4:6">
      <c r="D262" s="64" t="s">
        <v>850</v>
      </c>
      <c r="E262" s="64">
        <v>1.4928999999999999</v>
      </c>
      <c r="F262" s="64" t="s">
        <v>205</v>
      </c>
    </row>
    <row r="263" spans="4:6">
      <c r="D263" s="64" t="s">
        <v>851</v>
      </c>
      <c r="E263" s="64">
        <v>1.4362999999999999</v>
      </c>
      <c r="F263" s="64" t="s">
        <v>205</v>
      </c>
    </row>
    <row r="264" spans="4:6">
      <c r="D264" s="64" t="s">
        <v>852</v>
      </c>
      <c r="E264" s="64">
        <v>2.1922000000000001</v>
      </c>
      <c r="F264" s="64" t="s">
        <v>205</v>
      </c>
    </row>
    <row r="265" spans="4:6">
      <c r="D265" s="64" t="s">
        <v>853</v>
      </c>
      <c r="E265" s="64">
        <v>1.6040000000000001</v>
      </c>
      <c r="F265" s="64" t="s">
        <v>205</v>
      </c>
    </row>
    <row r="266" spans="4:6">
      <c r="D266" s="64" t="s">
        <v>854</v>
      </c>
      <c r="E266" s="64">
        <v>3.3068</v>
      </c>
      <c r="F266" s="64" t="s">
        <v>205</v>
      </c>
    </row>
    <row r="267" spans="4:6">
      <c r="D267" s="64" t="s">
        <v>855</v>
      </c>
      <c r="E267" s="64">
        <v>0.33610000000000001</v>
      </c>
      <c r="F267" s="64" t="s">
        <v>205</v>
      </c>
    </row>
    <row r="268" spans="4:6">
      <c r="D268" s="64" t="s">
        <v>117</v>
      </c>
      <c r="E268" s="64">
        <v>0.76839999999999997</v>
      </c>
      <c r="F268" s="64" t="s">
        <v>205</v>
      </c>
    </row>
    <row r="269" spans="4:6">
      <c r="D269" s="64" t="s">
        <v>856</v>
      </c>
      <c r="E269" s="64">
        <v>0.88670000000000004</v>
      </c>
      <c r="F269" s="64" t="s">
        <v>205</v>
      </c>
    </row>
    <row r="270" spans="4:6">
      <c r="D270" s="64" t="s">
        <v>857</v>
      </c>
      <c r="E270" s="64">
        <v>1.3218000000000001</v>
      </c>
      <c r="F270" s="64" t="s">
        <v>205</v>
      </c>
    </row>
    <row r="271" spans="4:6">
      <c r="D271" s="64" t="s">
        <v>858</v>
      </c>
      <c r="E271" s="64">
        <v>1.0064</v>
      </c>
      <c r="F271" s="64" t="s">
        <v>205</v>
      </c>
    </row>
    <row r="272" spans="4:6">
      <c r="D272" s="64" t="s">
        <v>859</v>
      </c>
      <c r="E272" s="64">
        <v>3.3820000000000001</v>
      </c>
      <c r="F272" s="64" t="s">
        <v>205</v>
      </c>
    </row>
    <row r="273" spans="4:6">
      <c r="D273" s="64" t="s">
        <v>860</v>
      </c>
      <c r="E273" s="64">
        <v>7.6657999999999999</v>
      </c>
      <c r="F273" s="64" t="s">
        <v>205</v>
      </c>
    </row>
    <row r="274" spans="4:6">
      <c r="D274" s="64" t="s">
        <v>861</v>
      </c>
      <c r="E274" s="64">
        <v>3.8083999999999998</v>
      </c>
      <c r="F274" s="64" t="s">
        <v>205</v>
      </c>
    </row>
    <row r="275" spans="4:6">
      <c r="D275" s="64" t="s">
        <v>862</v>
      </c>
      <c r="E275" s="64">
        <v>3.8083999999999998</v>
      </c>
      <c r="F275" s="64" t="s">
        <v>205</v>
      </c>
    </row>
    <row r="276" spans="4:6">
      <c r="D276" s="64" t="s">
        <v>863</v>
      </c>
      <c r="E276" s="64">
        <v>3.9773999999999998</v>
      </c>
      <c r="F276" s="64" t="s">
        <v>205</v>
      </c>
    </row>
    <row r="277" spans="4:6">
      <c r="D277" s="64" t="s">
        <v>864</v>
      </c>
      <c r="E277" s="64">
        <v>2.7526999999999999</v>
      </c>
      <c r="F277" s="64" t="s">
        <v>205</v>
      </c>
    </row>
    <row r="278" spans="4:6">
      <c r="D278" s="64" t="s">
        <v>865</v>
      </c>
      <c r="E278" s="64">
        <v>1.3431999999999999</v>
      </c>
      <c r="F278" s="64" t="s">
        <v>205</v>
      </c>
    </row>
    <row r="279" spans="4:6">
      <c r="D279" s="64" t="s">
        <v>866</v>
      </c>
      <c r="E279" s="64">
        <v>5.46</v>
      </c>
      <c r="F279" s="64" t="s">
        <v>205</v>
      </c>
    </row>
    <row r="280" spans="4:6">
      <c r="D280" s="64" t="s">
        <v>867</v>
      </c>
      <c r="E280" s="64">
        <v>2.0512999999999999</v>
      </c>
      <c r="F280" s="64" t="s">
        <v>205</v>
      </c>
    </row>
    <row r="281" spans="4:6">
      <c r="D281" s="64" t="s">
        <v>868</v>
      </c>
      <c r="E281" s="64">
        <v>3.5032999999999999</v>
      </c>
      <c r="F281" s="64" t="s">
        <v>205</v>
      </c>
    </row>
    <row r="282" spans="4:6">
      <c r="D282" s="64" t="s">
        <v>869</v>
      </c>
      <c r="E282" s="64">
        <v>3.3241000000000001</v>
      </c>
      <c r="F282" s="64" t="s">
        <v>205</v>
      </c>
    </row>
    <row r="283" spans="4:6">
      <c r="D283" s="64" t="s">
        <v>870</v>
      </c>
      <c r="E283" s="64">
        <v>1.5</v>
      </c>
      <c r="F283" s="64" t="s">
        <v>205</v>
      </c>
    </row>
    <row r="284" spans="4:6">
      <c r="D284" s="64" t="s">
        <v>871</v>
      </c>
      <c r="E284" s="64">
        <v>78.077500000000001</v>
      </c>
      <c r="F284" s="64" t="s">
        <v>205</v>
      </c>
    </row>
    <row r="285" spans="4:6">
      <c r="D285" s="64" t="s">
        <v>872</v>
      </c>
      <c r="E285" s="64">
        <v>0.46279999999999999</v>
      </c>
      <c r="F285" s="64" t="s">
        <v>205</v>
      </c>
    </row>
    <row r="286" spans="4:6">
      <c r="D286" s="64" t="s">
        <v>873</v>
      </c>
      <c r="E286" s="64">
        <v>-0.24099999999999999</v>
      </c>
      <c r="F286" s="64" t="s">
        <v>205</v>
      </c>
    </row>
    <row r="287" spans="4:6">
      <c r="D287" s="64" t="s">
        <v>113</v>
      </c>
      <c r="E287" s="64">
        <v>0.26300000000000001</v>
      </c>
      <c r="F287" s="64" t="s">
        <v>205</v>
      </c>
    </row>
    <row r="288" spans="4:6">
      <c r="D288" s="64" t="s">
        <v>874</v>
      </c>
      <c r="E288" s="64">
        <v>3.0579999999999998</v>
      </c>
      <c r="F288" s="64" t="s">
        <v>205</v>
      </c>
    </row>
    <row r="289" spans="4:6">
      <c r="D289" s="64" t="s">
        <v>875</v>
      </c>
      <c r="E289" s="64">
        <v>0.1389</v>
      </c>
      <c r="F289" s="64" t="s">
        <v>205</v>
      </c>
    </row>
    <row r="290" spans="4:6">
      <c r="D290" s="64" t="s">
        <v>876</v>
      </c>
      <c r="E290" s="64">
        <v>0.32640000000000002</v>
      </c>
      <c r="F290" s="64" t="s">
        <v>205</v>
      </c>
    </row>
    <row r="291" spans="4:6">
      <c r="D291" s="64" t="s">
        <v>877</v>
      </c>
      <c r="E291" s="64">
        <v>0.27700000000000002</v>
      </c>
      <c r="F291" s="64" t="s">
        <v>205</v>
      </c>
    </row>
    <row r="292" spans="4:6">
      <c r="D292" s="64" t="s">
        <v>878</v>
      </c>
      <c r="E292" s="64">
        <v>0.1918</v>
      </c>
      <c r="F292" s="64" t="s">
        <v>205</v>
      </c>
    </row>
    <row r="293" spans="4:6">
      <c r="D293" s="64" t="s">
        <v>879</v>
      </c>
      <c r="E293" s="64">
        <v>0.20369999999999999</v>
      </c>
      <c r="F293" s="64" t="s">
        <v>205</v>
      </c>
    </row>
    <row r="294" spans="4:6">
      <c r="D294" s="64" t="s">
        <v>880</v>
      </c>
      <c r="E294" s="64">
        <v>0.87809999999999999</v>
      </c>
      <c r="F294" s="64" t="s">
        <v>205</v>
      </c>
    </row>
    <row r="295" spans="4:6">
      <c r="D295" s="64" t="s">
        <v>881</v>
      </c>
      <c r="E295" s="64">
        <v>0.62819999999999998</v>
      </c>
      <c r="F295" s="64" t="s">
        <v>205</v>
      </c>
    </row>
    <row r="296" spans="4:6">
      <c r="D296" s="64" t="s">
        <v>882</v>
      </c>
      <c r="E296" s="64">
        <v>0.66</v>
      </c>
      <c r="F296" s="64" t="s">
        <v>205</v>
      </c>
    </row>
    <row r="297" spans="4:6">
      <c r="D297" s="64" t="s">
        <v>883</v>
      </c>
      <c r="E297" s="64">
        <v>0.8417</v>
      </c>
      <c r="F297" s="64" t="s">
        <v>205</v>
      </c>
    </row>
    <row r="298" spans="4:6">
      <c r="D298" s="64" t="s">
        <v>884</v>
      </c>
      <c r="E298" s="64">
        <v>0.81740000000000002</v>
      </c>
      <c r="F298" s="64" t="s">
        <v>205</v>
      </c>
    </row>
    <row r="299" spans="4:6">
      <c r="D299" s="64" t="s">
        <v>885</v>
      </c>
      <c r="E299" s="64">
        <v>0.40629999999999999</v>
      </c>
      <c r="F299" s="64" t="s">
        <v>205</v>
      </c>
    </row>
    <row r="300" spans="4:6">
      <c r="D300" s="64" t="s">
        <v>886</v>
      </c>
      <c r="E300" s="64">
        <v>0.2288</v>
      </c>
      <c r="F300" s="64" t="s">
        <v>205</v>
      </c>
    </row>
    <row r="301" spans="4:6">
      <c r="D301" s="64" t="s">
        <v>887</v>
      </c>
      <c r="E301" s="64">
        <v>0.63949999999999996</v>
      </c>
      <c r="F301" s="64" t="s">
        <v>205</v>
      </c>
    </row>
    <row r="302" spans="4:6">
      <c r="D302" s="64" t="s">
        <v>888</v>
      </c>
      <c r="E302" s="64">
        <v>0.82299999999999995</v>
      </c>
      <c r="F302" s="64" t="s">
        <v>205</v>
      </c>
    </row>
  </sheetData>
  <mergeCells count="4">
    <mergeCell ref="D1:F1"/>
    <mergeCell ref="G1:I1"/>
    <mergeCell ref="A1:C1"/>
    <mergeCell ref="J1:L1"/>
  </mergeCells>
  <pageMargins left="0.7" right="0.7" top="0.75" bottom="0.75" header="0.3" footer="0.3"/>
  <headerFooter>
    <oddHeader>&amp;L&amp;"Calibri"&amp;10&amp;K999999 NS Intern&amp;1#_x000D_</oddHeader>
    <oddFooter>&amp;L_x000D_&amp;1#&amp;"Calibri"&amp;10&amp;K999999 NS Intern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K13"/>
  <sheetViews>
    <sheetView topLeftCell="G1" workbookViewId="0">
      <selection activeCell="I13" sqref="I2:I13"/>
    </sheetView>
  </sheetViews>
  <sheetFormatPr defaultColWidth="12.625" defaultRowHeight="15" customHeight="1"/>
  <cols>
    <col min="1" max="1" width="6.5" bestFit="1" customWidth="1"/>
    <col min="2" max="2" width="30" bestFit="1" customWidth="1"/>
    <col min="3" max="3" width="49.625" bestFit="1" customWidth="1"/>
    <col min="4" max="4" width="42.125" bestFit="1" customWidth="1"/>
    <col min="5" max="5" width="40.75" bestFit="1" customWidth="1"/>
    <col min="6" max="6" width="37.625" bestFit="1" customWidth="1"/>
    <col min="7" max="7" width="34.5" bestFit="1" customWidth="1"/>
    <col min="8" max="8" width="37.25" bestFit="1" customWidth="1"/>
    <col min="9" max="9" width="41.125" bestFit="1" customWidth="1"/>
    <col min="10" max="10" width="14.25" bestFit="1" customWidth="1"/>
    <col min="11" max="11" width="20.75" bestFit="1" customWidth="1"/>
    <col min="12" max="12" width="17.625" customWidth="1"/>
  </cols>
  <sheetData>
    <row r="1" spans="1:11" ht="15" customHeight="1">
      <c r="A1" s="2" t="s">
        <v>889</v>
      </c>
      <c r="B1" s="2" t="s">
        <v>890</v>
      </c>
      <c r="C1" s="2" t="s">
        <v>891</v>
      </c>
      <c r="D1" s="2" t="s">
        <v>892</v>
      </c>
      <c r="E1" s="2" t="s">
        <v>893</v>
      </c>
      <c r="F1" s="2" t="s">
        <v>894</v>
      </c>
      <c r="G1" s="2" t="s">
        <v>895</v>
      </c>
      <c r="H1" s="2" t="s">
        <v>896</v>
      </c>
      <c r="I1" s="2" t="s">
        <v>897</v>
      </c>
      <c r="J1" s="2" t="s">
        <v>898</v>
      </c>
      <c r="K1" s="2" t="s">
        <v>899</v>
      </c>
    </row>
    <row r="2" spans="1:11" ht="15" customHeight="1">
      <c r="A2" s="2">
        <v>1</v>
      </c>
      <c r="B2" s="3" t="s">
        <v>900</v>
      </c>
      <c r="C2" t="s">
        <v>901</v>
      </c>
      <c r="D2" t="s">
        <v>141</v>
      </c>
      <c r="E2" t="s">
        <v>902</v>
      </c>
      <c r="F2" t="s">
        <v>903</v>
      </c>
      <c r="G2" t="s">
        <v>904</v>
      </c>
      <c r="H2" t="s">
        <v>905</v>
      </c>
      <c r="I2" t="s">
        <v>906</v>
      </c>
      <c r="J2" t="s">
        <v>907</v>
      </c>
      <c r="K2" t="s">
        <v>908</v>
      </c>
    </row>
    <row r="3" spans="1:11" ht="15" customHeight="1">
      <c r="A3" s="2">
        <v>2</v>
      </c>
      <c r="B3" t="s">
        <v>909</v>
      </c>
      <c r="C3" t="s">
        <v>910</v>
      </c>
      <c r="D3" t="s">
        <v>911</v>
      </c>
      <c r="E3" t="s">
        <v>912</v>
      </c>
      <c r="F3" t="s">
        <v>913</v>
      </c>
      <c r="G3" t="s">
        <v>914</v>
      </c>
      <c r="H3" t="s">
        <v>915</v>
      </c>
      <c r="I3" t="s">
        <v>916</v>
      </c>
    </row>
    <row r="4" spans="1:11" ht="15" customHeight="1">
      <c r="A4" s="2">
        <v>3</v>
      </c>
      <c r="B4" t="s">
        <v>917</v>
      </c>
      <c r="C4" t="s">
        <v>918</v>
      </c>
      <c r="D4" t="s">
        <v>919</v>
      </c>
      <c r="E4" t="s">
        <v>920</v>
      </c>
      <c r="F4" t="s">
        <v>921</v>
      </c>
      <c r="G4" t="s">
        <v>922</v>
      </c>
      <c r="H4" t="s">
        <v>923</v>
      </c>
      <c r="I4" t="s">
        <v>924</v>
      </c>
    </row>
    <row r="5" spans="1:11" ht="15" customHeight="1">
      <c r="A5" s="2">
        <v>4</v>
      </c>
      <c r="B5" t="s">
        <v>925</v>
      </c>
      <c r="C5" t="s">
        <v>926</v>
      </c>
      <c r="D5" t="s">
        <v>168</v>
      </c>
      <c r="E5" t="s">
        <v>927</v>
      </c>
      <c r="F5" t="s">
        <v>928</v>
      </c>
      <c r="G5" t="s">
        <v>929</v>
      </c>
      <c r="H5" t="s">
        <v>930</v>
      </c>
      <c r="I5" t="s">
        <v>931</v>
      </c>
    </row>
    <row r="6" spans="1:11" ht="15" customHeight="1">
      <c r="A6" s="2">
        <v>5</v>
      </c>
      <c r="B6" t="s">
        <v>932</v>
      </c>
      <c r="D6" t="s">
        <v>933</v>
      </c>
      <c r="E6" t="s">
        <v>934</v>
      </c>
      <c r="G6" t="s">
        <v>935</v>
      </c>
      <c r="H6" t="s">
        <v>936</v>
      </c>
      <c r="I6" t="s">
        <v>937</v>
      </c>
    </row>
    <row r="7" spans="1:11" ht="15" customHeight="1">
      <c r="A7" s="2">
        <v>6</v>
      </c>
      <c r="B7" t="s">
        <v>938</v>
      </c>
      <c r="D7" t="s">
        <v>939</v>
      </c>
    </row>
    <row r="8" spans="1:11" ht="15" customHeight="1">
      <c r="A8" s="2">
        <v>7</v>
      </c>
      <c r="B8" t="s">
        <v>940</v>
      </c>
      <c r="D8" t="s">
        <v>941</v>
      </c>
    </row>
    <row r="9" spans="1:11" ht="15" customHeight="1">
      <c r="A9" s="2">
        <v>8</v>
      </c>
      <c r="B9" t="s">
        <v>942</v>
      </c>
      <c r="D9" t="s">
        <v>169</v>
      </c>
    </row>
    <row r="10" spans="1:11" ht="15" customHeight="1">
      <c r="A10" s="2">
        <v>9</v>
      </c>
      <c r="B10" t="s">
        <v>943</v>
      </c>
      <c r="D10" t="s">
        <v>944</v>
      </c>
    </row>
    <row r="11" spans="1:11" ht="15" customHeight="1">
      <c r="A11" s="2">
        <v>10</v>
      </c>
      <c r="B11" t="s">
        <v>945</v>
      </c>
      <c r="D11" t="s">
        <v>171</v>
      </c>
    </row>
    <row r="12" spans="1:11" ht="15" customHeight="1">
      <c r="A12" s="2">
        <v>11</v>
      </c>
      <c r="B12" t="s">
        <v>946</v>
      </c>
      <c r="D12" t="s">
        <v>947</v>
      </c>
    </row>
    <row r="13" spans="1:11" ht="15" customHeight="1">
      <c r="A13" s="2">
        <v>12</v>
      </c>
      <c r="D13" t="s">
        <v>948</v>
      </c>
    </row>
  </sheetData>
  <pageMargins left="0.7" right="0.7" top="0.75" bottom="0.75" header="0.3" footer="0.3"/>
  <headerFooter>
    <oddHeader>&amp;L&amp;"Calibri"&amp;10&amp;K999999 NS Intern&amp;1#_x000D_</oddHeader>
    <oddFooter>&amp;L_x000D_&amp;1#&amp;"Calibri"&amp;10&amp;K999999 NS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bfa16fd-aa96-40f3-942d-85d19b731ffc" xsi:nil="true"/>
    <lcf76f155ced4ddcb4097134ff3c332f xmlns="dd490763-a47e-4c08-9ac3-a03bba07d338">
      <Terms xmlns="http://schemas.microsoft.com/office/infopath/2007/PartnerControls"/>
    </lcf76f155ced4ddcb4097134ff3c332f>
    <procestemplate xmlns="dd490763-a47e-4c08-9ac3-a03bba07d338">false</procestemplate>
    <Inkoopproces xmlns="dd490763-a47e-4c08-9ac3-a03bba07d338">
      <Value>4</Value>
      <Value>3</Value>
      <Value>2</Value>
    </Inkoopproces>
    <Documementdoel xmlns="dd490763-a47e-4c08-9ac3-a03bba07d338">
      <Value>Hulpmiddel</Value>
    </Documementdoel>
    <Duurzaamheidsthema xmlns="dd490763-a47e-4c08-9ac3-a03bba07d338">
      <Value>2</Value>
      <Value>1</Value>
      <Value>5</Value>
    </Duurzaamheidsthema>
    <Interneofexternebron xmlns="dd490763-a47e-4c08-9ac3-a03bba07d338">Intern</Interneofexternebron>
    <SharedWithUsers xmlns="2b9d4dd5-6fef-40ef-8519-84ef8890be67">
      <UserInfo>
        <DisplayName>Gelpke, Rolf</DisplayName>
        <AccountId>2083</AccountId>
        <AccountType/>
      </UserInfo>
    </SharedWithUsers>
    <Datum xmlns="dd490763-a47e-4c08-9ac3-a03bba07d338" xsi:nil="true"/>
    <Datumdocument xmlns="dd490763-a47e-4c08-9ac3-a03bba07d3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C23BC86407DC4E98649921D4562793" ma:contentTypeVersion="24" ma:contentTypeDescription="Een nieuw document maken." ma:contentTypeScope="" ma:versionID="8ac4b5cd23e1b726ac5f2429339f80be">
  <xsd:schema xmlns:xsd="http://www.w3.org/2001/XMLSchema" xmlns:xs="http://www.w3.org/2001/XMLSchema" xmlns:p="http://schemas.microsoft.com/office/2006/metadata/properties" xmlns:ns2="dd490763-a47e-4c08-9ac3-a03bba07d338" xmlns:ns3="bbfa16fd-aa96-40f3-942d-85d19b731ffc" xmlns:ns4="2b9d4dd5-6fef-40ef-8519-84ef8890be67" targetNamespace="http://schemas.microsoft.com/office/2006/metadata/properties" ma:root="true" ma:fieldsID="92e22572fef03c81243798f3931e2f0e" ns2:_="" ns3:_="" ns4:_="">
    <xsd:import namespace="dd490763-a47e-4c08-9ac3-a03bba07d338"/>
    <xsd:import namespace="bbfa16fd-aa96-40f3-942d-85d19b731ffc"/>
    <xsd:import namespace="2b9d4dd5-6fef-40ef-8519-84ef8890be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procestemplate"/>
                <xsd:element ref="ns2:Interneofexternebron"/>
                <xsd:element ref="ns2:Documementdoel"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Inkoopproces" minOccurs="0"/>
                <xsd:element ref="ns2:Duurzaamheidsthema" minOccurs="0"/>
                <xsd:element ref="ns4:SharedWithUsers" minOccurs="0"/>
                <xsd:element ref="ns4:SharedWithDetails" minOccurs="0"/>
                <xsd:element ref="ns2:Datum" minOccurs="0"/>
                <xsd:element ref="ns2:MediaLengthInSeconds" minOccurs="0"/>
                <xsd:element ref="ns2:Datumdoc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90763-a47e-4c08-9ac3-a03bba07d3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procestemplate" ma:index="12" ma:displayName="procestemplate" ma:default="0" ma:description="procestemplate (bron op inkoopsite i.v.m. goedkeuringsflow)" ma:format="Dropdown" ma:internalName="procestemplate">
      <xsd:simpleType>
        <xsd:restriction base="dms:Boolean"/>
      </xsd:simpleType>
    </xsd:element>
    <xsd:element name="Interneofexternebron" ma:index="13" ma:displayName="Interne of externe bron" ma:description="NS specifieke documenten of niet" ma:format="Dropdown" ma:internalName="Interneofexternebron">
      <xsd:simpleType>
        <xsd:restriction base="dms:Choice">
          <xsd:enumeration value="Intern"/>
          <xsd:enumeration value="Extern"/>
        </xsd:restriction>
      </xsd:simpleType>
    </xsd:element>
    <xsd:element name="Documementdoel" ma:index="14" nillable="true" ma:displayName="Type document" ma:description="indeling volgens customer journey/AIDA (awarness/Interst/Desire/Action" ma:format="Dropdown" ma:internalName="Documementdoel">
      <xsd:complexType>
        <xsd:complexContent>
          <xsd:extension base="dms:MultiChoice">
            <xsd:sequence>
              <xsd:element name="Value" maxOccurs="unbounded" minOccurs="0" nillable="true">
                <xsd:simpleType>
                  <xsd:restriction base="dms:Choice">
                    <xsd:enumeration value="Inspiratie"/>
                    <xsd:enumeration value="Training/kennis"/>
                    <xsd:enumeration value="Bewustwording"/>
                    <xsd:enumeration value="Hulpmiddel"/>
                  </xsd:restriction>
                </xsd:simpleType>
              </xsd:element>
            </xsd:sequence>
          </xsd:extension>
        </xsd:complexContent>
      </xsd:complex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409cfc5-dbb9-405e-9c65-ec16987dfce4"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Inkoopproces" ma:index="22" nillable="true" ma:displayName="Inkoopproces" ma:description="op basis van lijst" ma:format="Dropdown" ma:list="02d04586-8393-4657-9be5-78734ecbca57" ma:internalName="Inkoopproces" ma:showField="Title" ma:requiredMultiChoice="true">
      <xsd:complexType>
        <xsd:complexContent>
          <xsd:extension base="dms:MultiChoiceLookup">
            <xsd:sequence>
              <xsd:element name="Value" type="dms:Lookup" maxOccurs="unbounded" minOccurs="0" nillable="true"/>
            </xsd:sequence>
          </xsd:extension>
        </xsd:complexContent>
      </xsd:complexType>
    </xsd:element>
    <xsd:element name="Duurzaamheidsthema" ma:index="23" nillable="true" ma:displayName="Duurzaamheidsthema" ma:description="uit lijst  geselecteerd" ma:format="Dropdown" ma:list="27fae9a7-6e3e-47d4-bf16-8c4271a18809" ma:internalName="Duurzaamheidsthema" ma:showField="Title" ma:requiredMultiChoice="true">
      <xsd:complexType>
        <xsd:complexContent>
          <xsd:extension base="dms:MultiChoiceLookup">
            <xsd:sequence>
              <xsd:element name="Value" type="dms:Lookup" maxOccurs="unbounded" minOccurs="0" nillable="true"/>
            </xsd:sequence>
          </xsd:extension>
        </xsd:complexContent>
      </xsd:complexType>
    </xsd:element>
    <xsd:element name="Datum" ma:index="26" nillable="true" ma:displayName="Datum" ma:format="DateTime" ma:internalName="Datum">
      <xsd:simpleType>
        <xsd:restriction base="dms:DateTime"/>
      </xsd:simpleType>
    </xsd:element>
    <xsd:element name="MediaLengthInSeconds" ma:index="27" nillable="true" ma:displayName="MediaLengthInSeconds" ma:hidden="true" ma:internalName="MediaLengthInSeconds" ma:readOnly="true">
      <xsd:simpleType>
        <xsd:restriction base="dms:Unknown"/>
      </xsd:simpleType>
    </xsd:element>
    <xsd:element name="Datumdocument" ma:index="28" nillable="true" ma:displayName="Datum document" ma:format="DateOnly" ma:internalName="Datumdocum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bfa16fd-aa96-40f3-942d-85d19b731ff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84fa515-862c-498e-8bee-e44dcf02257d}" ma:internalName="TaxCatchAll" ma:showField="CatchAllData" ma:web="2b9d4dd5-6fef-40ef-8519-84ef8890be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9d4dd5-6fef-40ef-8519-84ef8890be67" elementFormDefault="qualified">
    <xsd:import namespace="http://schemas.microsoft.com/office/2006/documentManagement/types"/>
    <xsd:import namespace="http://schemas.microsoft.com/office/infopath/2007/PartnerControls"/>
    <xsd:element name="SharedWithUsers" ma:index="2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4BB7E8-CE0C-457C-A5F9-713D31C29F21}"/>
</file>

<file path=customXml/itemProps2.xml><?xml version="1.0" encoding="utf-8"?>
<ds:datastoreItem xmlns:ds="http://schemas.openxmlformats.org/officeDocument/2006/customXml" ds:itemID="{A5559683-E699-4F4F-A1C1-6BD56425D435}"/>
</file>

<file path=customXml/itemProps3.xml><?xml version="1.0" encoding="utf-8"?>
<ds:datastoreItem xmlns:ds="http://schemas.openxmlformats.org/officeDocument/2006/customXml" ds:itemID="{582D5015-E417-4D42-9A81-4F6678EAB4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Vos van Eekeren de, Ilse IJM (NTR)</dc:creator>
  <cp:keywords/>
  <dc:description/>
  <cp:lastModifiedBy/>
  <cp:revision/>
  <dcterms:created xsi:type="dcterms:W3CDTF">2021-04-20T13:59:32Z</dcterms:created>
  <dcterms:modified xsi:type="dcterms:W3CDTF">2025-10-13T10:16:30Z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0x01010012C23BC86407DC4E98649921D4562793</vt:lpwstr>
  </property>
  <property fmtid="{D5CDD505-2E9C-101B-9397-08002B2CF9AE}" pid="3" name="TaxKeyword">
    <vt:lpwstr/>
  </property>
  <property fmtid="{D5CDD505-2E9C-101B-9397-08002B2CF9AE}" pid="4" name="TaxKeywordTaxHTField">
    <vt:lpwstr/>
  </property>
  <property fmtid="{D5CDD505-2E9C-101B-9397-08002B2CF9AE}" pid="5" name="p21c2e49352a45399600665eb9cb46ea">
    <vt:lpwstr/>
  </property>
  <property fmtid="{D5CDD505-2E9C-101B-9397-08002B2CF9AE}" pid="6" name="Thema">
    <vt:lpwstr/>
  </property>
  <property fmtid="{D5CDD505-2E9C-101B-9397-08002B2CF9AE}" pid="7" name="cd8ba0e9385344a9ac76551b4f2256c2">
    <vt:lpwstr/>
  </property>
  <property fmtid="{D5CDD505-2E9C-101B-9397-08002B2CF9AE}" pid="8" name="Bedrijfsonderdeel">
    <vt:lpwstr/>
  </property>
  <property fmtid="{D5CDD505-2E9C-101B-9397-08002B2CF9AE}" pid="9" name="Documentsoort">
    <vt:lpwstr/>
  </property>
  <property fmtid="{D5CDD505-2E9C-101B-9397-08002B2CF9AE}" pid="10" name="gb26dcababa44bbbbec01e5e68fe18b1">
    <vt:lpwstr/>
  </property>
  <property fmtid="{D5CDD505-2E9C-101B-9397-08002B2CF9AE}" pid="11" name="MediaServiceImageTags">
    <vt:lpwstr/>
  </property>
  <property fmtid="{D5CDD505-2E9C-101B-9397-08002B2CF9AE}" pid="12" name="MSIP_Label_fecb8965-26fb-4a97-9513-50d88672d46c_Enabled">
    <vt:lpwstr>true</vt:lpwstr>
  </property>
  <property fmtid="{D5CDD505-2E9C-101B-9397-08002B2CF9AE}" pid="13" name="MSIP_Label_fecb8965-26fb-4a97-9513-50d88672d46c_SetDate">
    <vt:lpwstr>2024-03-27T12:28:02Z</vt:lpwstr>
  </property>
  <property fmtid="{D5CDD505-2E9C-101B-9397-08002B2CF9AE}" pid="14" name="MSIP_Label_fecb8965-26fb-4a97-9513-50d88672d46c_Method">
    <vt:lpwstr>Standard</vt:lpwstr>
  </property>
  <property fmtid="{D5CDD505-2E9C-101B-9397-08002B2CF9AE}" pid="15" name="MSIP_Label_fecb8965-26fb-4a97-9513-50d88672d46c_Name">
    <vt:lpwstr>fecb8965-26fb-4a97-9513-50d88672d46c</vt:lpwstr>
  </property>
  <property fmtid="{D5CDD505-2E9C-101B-9397-08002B2CF9AE}" pid="16" name="MSIP_Label_fecb8965-26fb-4a97-9513-50d88672d46c_SiteId">
    <vt:lpwstr>64458159-0d9a-4d84-966f-1a13c0ac7a34</vt:lpwstr>
  </property>
  <property fmtid="{D5CDD505-2E9C-101B-9397-08002B2CF9AE}" pid="17" name="MSIP_Label_fecb8965-26fb-4a97-9513-50d88672d46c_ActionId">
    <vt:lpwstr>7d774366-1f77-473f-826b-3893f9330d43</vt:lpwstr>
  </property>
  <property fmtid="{D5CDD505-2E9C-101B-9397-08002B2CF9AE}" pid="18" name="MSIP_Label_fecb8965-26fb-4a97-9513-50d88672d46c_ContentBits">
    <vt:lpwstr>3</vt:lpwstr>
  </property>
  <property fmtid="{D5CDD505-2E9C-101B-9397-08002B2CF9AE}" pid="19" name="opgenomenincontracttemplates">
    <vt:bool>true</vt:bool>
  </property>
  <property fmtid="{D5CDD505-2E9C-101B-9397-08002B2CF9AE}" pid="20" name="SharedWithUsers">
    <vt:lpwstr>2083;#Gelpke, Rolf</vt:lpwstr>
  </property>
</Properties>
</file>